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75" windowWidth="19410" windowHeight="9510" activeTab="1"/>
  </bookViews>
  <sheets>
    <sheet name="月例会" sheetId="1" r:id="rId1"/>
    <sheet name="対抗戦" sheetId="2" r:id="rId2"/>
    <sheet name="公式戦" sheetId="3" r:id="rId3"/>
    <sheet name="ランキング" sheetId="4" r:id="rId4"/>
  </sheets>
  <calcPr calcId="124519"/>
</workbook>
</file>

<file path=xl/calcChain.xml><?xml version="1.0" encoding="utf-8"?>
<calcChain xmlns="http://schemas.openxmlformats.org/spreadsheetml/2006/main">
  <c r="D17" i="1"/>
  <c r="G17"/>
  <c r="P17"/>
  <c r="S17"/>
  <c r="AB17"/>
  <c r="AE17"/>
  <c r="AN17"/>
  <c r="AQ17"/>
  <c r="D41"/>
  <c r="G41"/>
  <c r="P41"/>
  <c r="S41"/>
  <c r="AB41"/>
  <c r="AE41"/>
  <c r="AN41"/>
  <c r="AQ41"/>
  <c r="AY41"/>
  <c r="F18" i="4" s="1"/>
  <c r="E17" i="2"/>
  <c r="AM41" s="1"/>
  <c r="J18" i="4" s="1"/>
  <c r="N17" i="2"/>
  <c r="W17"/>
  <c r="AF17"/>
  <c r="AO17"/>
  <c r="E41"/>
  <c r="N41"/>
  <c r="W41"/>
  <c r="AF41"/>
  <c r="T38" i="3"/>
  <c r="P18" i="4"/>
  <c r="D16" i="1"/>
  <c r="G16"/>
  <c r="P16"/>
  <c r="S16"/>
  <c r="AB16"/>
  <c r="AE16"/>
  <c r="AN16"/>
  <c r="AQ16"/>
  <c r="AY40" s="1"/>
  <c r="F16" i="4" s="1"/>
  <c r="D40" i="1"/>
  <c r="G40"/>
  <c r="P40"/>
  <c r="S40"/>
  <c r="AB40"/>
  <c r="AE40"/>
  <c r="AN40"/>
  <c r="AQ40"/>
  <c r="E16" i="2"/>
  <c r="AM40" s="1"/>
  <c r="J16" i="4" s="1"/>
  <c r="N16" i="2"/>
  <c r="W16"/>
  <c r="AF16"/>
  <c r="AO16"/>
  <c r="E40"/>
  <c r="N40"/>
  <c r="W40"/>
  <c r="AF40"/>
  <c r="T37" i="3"/>
  <c r="P16" i="4"/>
  <c r="D15" i="1"/>
  <c r="G15"/>
  <c r="P15"/>
  <c r="S15"/>
  <c r="AB15"/>
  <c r="AE15"/>
  <c r="AN15"/>
  <c r="AQ15"/>
  <c r="D39"/>
  <c r="G39"/>
  <c r="P39"/>
  <c r="S39"/>
  <c r="AB39"/>
  <c r="AE39"/>
  <c r="AN39"/>
  <c r="AQ39"/>
  <c r="AY39"/>
  <c r="F17" i="4" s="1"/>
  <c r="E15" i="2"/>
  <c r="AM39" s="1"/>
  <c r="J17" i="4" s="1"/>
  <c r="N15" i="2"/>
  <c r="W15"/>
  <c r="AF15"/>
  <c r="AO15"/>
  <c r="E39"/>
  <c r="N39"/>
  <c r="W39"/>
  <c r="AF39"/>
  <c r="T36" i="3"/>
  <c r="P17" i="4"/>
  <c r="D12" i="1"/>
  <c r="G12"/>
  <c r="P12"/>
  <c r="S12"/>
  <c r="AB12"/>
  <c r="AE12"/>
  <c r="AN12"/>
  <c r="AQ12"/>
  <c r="AY36" s="1"/>
  <c r="F14" i="4" s="1"/>
  <c r="D36" i="1"/>
  <c r="G36"/>
  <c r="P36"/>
  <c r="S36"/>
  <c r="AB36"/>
  <c r="AE36"/>
  <c r="AN36"/>
  <c r="AQ36"/>
  <c r="E12" i="2"/>
  <c r="AM36" s="1"/>
  <c r="J14" i="4" s="1"/>
  <c r="N12" i="2"/>
  <c r="W12"/>
  <c r="AF12"/>
  <c r="AO12"/>
  <c r="E36"/>
  <c r="N36"/>
  <c r="W36"/>
  <c r="AF36"/>
  <c r="T33" i="3"/>
  <c r="P14" i="4" s="1"/>
  <c r="D14" i="1"/>
  <c r="G14"/>
  <c r="P14"/>
  <c r="S14"/>
  <c r="AB14"/>
  <c r="AE14"/>
  <c r="AN14"/>
  <c r="AQ14"/>
  <c r="AY38" s="1"/>
  <c r="F15" i="4" s="1"/>
  <c r="D38" i="1"/>
  <c r="G38"/>
  <c r="P38"/>
  <c r="S38"/>
  <c r="AB38"/>
  <c r="AE38"/>
  <c r="AN38"/>
  <c r="AQ38"/>
  <c r="E14" i="2"/>
  <c r="AM38" s="1"/>
  <c r="J15" i="4" s="1"/>
  <c r="N14" i="2"/>
  <c r="W14"/>
  <c r="AF14"/>
  <c r="AO14"/>
  <c r="E38"/>
  <c r="N38"/>
  <c r="W38"/>
  <c r="AF38"/>
  <c r="T35" i="3"/>
  <c r="P15" i="4"/>
  <c r="D13" i="1"/>
  <c r="G13"/>
  <c r="P13"/>
  <c r="S13"/>
  <c r="AB13"/>
  <c r="AE13"/>
  <c r="AN13"/>
  <c r="AQ13"/>
  <c r="D37"/>
  <c r="G37"/>
  <c r="P37"/>
  <c r="S37"/>
  <c r="AB37"/>
  <c r="AE37"/>
  <c r="AN37"/>
  <c r="AQ37"/>
  <c r="E13" i="2"/>
  <c r="N13"/>
  <c r="W13"/>
  <c r="AF13"/>
  <c r="AO13"/>
  <c r="E37"/>
  <c r="N37"/>
  <c r="W37"/>
  <c r="AF37"/>
  <c r="AM37"/>
  <c r="J13" i="4" s="1"/>
  <c r="T34" i="3"/>
  <c r="P13" i="4" s="1"/>
  <c r="D10" i="1"/>
  <c r="G10"/>
  <c r="P10"/>
  <c r="S10"/>
  <c r="AB10"/>
  <c r="AE10"/>
  <c r="AN10"/>
  <c r="AQ10"/>
  <c r="D34"/>
  <c r="G34"/>
  <c r="P34"/>
  <c r="S34"/>
  <c r="AB34"/>
  <c r="AE34"/>
  <c r="AN34"/>
  <c r="AQ34"/>
  <c r="E10" i="2"/>
  <c r="N10"/>
  <c r="W10"/>
  <c r="AF10"/>
  <c r="AO10"/>
  <c r="E34"/>
  <c r="N34"/>
  <c r="W34"/>
  <c r="AF34"/>
  <c r="T31" i="3"/>
  <c r="P9" i="4" s="1"/>
  <c r="D8" i="1"/>
  <c r="G8"/>
  <c r="P8"/>
  <c r="S8"/>
  <c r="AB8"/>
  <c r="AE8"/>
  <c r="AN8"/>
  <c r="AQ8"/>
  <c r="AY32" s="1"/>
  <c r="F12" i="4" s="1"/>
  <c r="D32" i="1"/>
  <c r="G32"/>
  <c r="P32"/>
  <c r="S32"/>
  <c r="AB32"/>
  <c r="AE32"/>
  <c r="AN32"/>
  <c r="AQ32"/>
  <c r="E8" i="2"/>
  <c r="AM32" s="1"/>
  <c r="J12" i="4" s="1"/>
  <c r="N8" i="2"/>
  <c r="W8"/>
  <c r="AF8"/>
  <c r="AO8"/>
  <c r="E32"/>
  <c r="N32"/>
  <c r="W32"/>
  <c r="AF32"/>
  <c r="T29" i="3"/>
  <c r="P12" i="4"/>
  <c r="D11" i="1"/>
  <c r="G11"/>
  <c r="P11"/>
  <c r="S11"/>
  <c r="AB11"/>
  <c r="AE11"/>
  <c r="AN11"/>
  <c r="AQ11"/>
  <c r="D35"/>
  <c r="G35"/>
  <c r="P35"/>
  <c r="S35"/>
  <c r="AB35"/>
  <c r="AE35"/>
  <c r="AN35"/>
  <c r="AQ35"/>
  <c r="E11" i="2"/>
  <c r="N11"/>
  <c r="W11"/>
  <c r="AF11"/>
  <c r="AO11"/>
  <c r="E35"/>
  <c r="N35"/>
  <c r="W35"/>
  <c r="AF35"/>
  <c r="AM35"/>
  <c r="J11" i="4" s="1"/>
  <c r="T32" i="3"/>
  <c r="P11" i="4" s="1"/>
  <c r="D6" i="1"/>
  <c r="G6"/>
  <c r="P6"/>
  <c r="S6"/>
  <c r="AB6"/>
  <c r="AE6"/>
  <c r="AN6"/>
  <c r="AQ6"/>
  <c r="D30"/>
  <c r="G30"/>
  <c r="P30"/>
  <c r="S30"/>
  <c r="AB30"/>
  <c r="AE30"/>
  <c r="AN30"/>
  <c r="AQ30"/>
  <c r="AY30"/>
  <c r="F8" i="4" s="1"/>
  <c r="E6" i="2"/>
  <c r="N6"/>
  <c r="W6"/>
  <c r="AF6"/>
  <c r="AO6"/>
  <c r="E30"/>
  <c r="N30"/>
  <c r="W30"/>
  <c r="AF30"/>
  <c r="T27" i="3"/>
  <c r="P8" i="4" s="1"/>
  <c r="D9" i="1"/>
  <c r="G9"/>
  <c r="P9"/>
  <c r="S9"/>
  <c r="AB9"/>
  <c r="AE9"/>
  <c r="AN9"/>
  <c r="AQ9"/>
  <c r="D33"/>
  <c r="G33"/>
  <c r="P33"/>
  <c r="S33"/>
  <c r="AB33"/>
  <c r="AE33"/>
  <c r="AN33"/>
  <c r="AQ33"/>
  <c r="AY33"/>
  <c r="F10" i="4" s="1"/>
  <c r="E9" i="2"/>
  <c r="AM33" s="1"/>
  <c r="J10" i="4" s="1"/>
  <c r="N9" i="2"/>
  <c r="W9"/>
  <c r="AF9"/>
  <c r="AO9"/>
  <c r="E33"/>
  <c r="N33"/>
  <c r="W33"/>
  <c r="AF33"/>
  <c r="T30" i="3"/>
  <c r="P10" i="4" s="1"/>
  <c r="D7" i="1"/>
  <c r="G7"/>
  <c r="P7"/>
  <c r="S7"/>
  <c r="AB7"/>
  <c r="AE7"/>
  <c r="AN7"/>
  <c r="AQ7"/>
  <c r="D31"/>
  <c r="G31"/>
  <c r="P31"/>
  <c r="S31"/>
  <c r="AB31"/>
  <c r="AE31"/>
  <c r="AN31"/>
  <c r="AQ31"/>
  <c r="AY31"/>
  <c r="F7" i="4" s="1"/>
  <c r="E7" i="2"/>
  <c r="AM31" s="1"/>
  <c r="J7" i="4" s="1"/>
  <c r="N7" i="2"/>
  <c r="W7"/>
  <c r="AF7"/>
  <c r="AO7"/>
  <c r="E31"/>
  <c r="N31"/>
  <c r="W31"/>
  <c r="AF31"/>
  <c r="T28" i="3"/>
  <c r="P7" i="4" s="1"/>
  <c r="D5" i="1"/>
  <c r="G5"/>
  <c r="P5"/>
  <c r="S5"/>
  <c r="AB5"/>
  <c r="AE5"/>
  <c r="AN5"/>
  <c r="AQ5"/>
  <c r="AY29" s="1"/>
  <c r="F5" i="4" s="1"/>
  <c r="D29" i="1"/>
  <c r="G29"/>
  <c r="P29"/>
  <c r="S29"/>
  <c r="AB29"/>
  <c r="AE29"/>
  <c r="AN29"/>
  <c r="AQ29"/>
  <c r="E5" i="2"/>
  <c r="N5"/>
  <c r="W5"/>
  <c r="AF5"/>
  <c r="AO5"/>
  <c r="E29"/>
  <c r="N29"/>
  <c r="W29"/>
  <c r="AF29"/>
  <c r="T26" i="3"/>
  <c r="P5" i="4" s="1"/>
  <c r="T45" i="3"/>
  <c r="P25" i="4" s="1"/>
  <c r="T44" i="3"/>
  <c r="P24" i="4" s="1"/>
  <c r="T43" i="3"/>
  <c r="P23" i="4" s="1"/>
  <c r="T42" i="3"/>
  <c r="P22" i="4" s="1"/>
  <c r="T41" i="3"/>
  <c r="P21" i="4" s="1"/>
  <c r="T40" i="3"/>
  <c r="P20" i="4" s="1"/>
  <c r="T39" i="3"/>
  <c r="P19" i="4" s="1"/>
  <c r="AO28" i="2"/>
  <c r="L6" i="4" s="1"/>
  <c r="AN36" i="2"/>
  <c r="AO36"/>
  <c r="AP36"/>
  <c r="M14" i="4" s="1"/>
  <c r="AN37" i="2"/>
  <c r="K13" i="4" s="1"/>
  <c r="AO37" i="2"/>
  <c r="AP37"/>
  <c r="M13" i="4" s="1"/>
  <c r="AN34" i="2"/>
  <c r="AO34"/>
  <c r="L9" i="4" s="1"/>
  <c r="AN35" i="2"/>
  <c r="K11" i="4" s="1"/>
  <c r="AO35" i="2"/>
  <c r="AN32"/>
  <c r="AO32"/>
  <c r="AP32"/>
  <c r="M12" i="4" s="1"/>
  <c r="AN30" i="2"/>
  <c r="K8" i="4" s="1"/>
  <c r="AN33" i="2"/>
  <c r="K10" i="4" s="1"/>
  <c r="AO33" i="2"/>
  <c r="AN31"/>
  <c r="K7" i="4" s="1"/>
  <c r="AO31" i="2"/>
  <c r="L7" i="4" s="1"/>
  <c r="AN29" i="2"/>
  <c r="AO29"/>
  <c r="L5" i="4" s="1"/>
  <c r="AN28" i="2"/>
  <c r="L13" i="4"/>
  <c r="L10"/>
  <c r="P44" i="1"/>
  <c r="N5" i="4"/>
  <c r="N10"/>
  <c r="N9"/>
  <c r="N11"/>
  <c r="N14"/>
  <c r="N13"/>
  <c r="N15"/>
  <c r="N17"/>
  <c r="N16"/>
  <c r="N18"/>
  <c r="N19"/>
  <c r="N20"/>
  <c r="N21"/>
  <c r="N22"/>
  <c r="N23"/>
  <c r="N24"/>
  <c r="N7"/>
  <c r="AO23" i="2"/>
  <c r="AO22"/>
  <c r="AO21"/>
  <c r="AO20"/>
  <c r="AO19"/>
  <c r="AO18"/>
  <c r="AO4"/>
  <c r="AF46"/>
  <c r="AF45"/>
  <c r="AF44"/>
  <c r="AF43"/>
  <c r="AF42"/>
  <c r="AF28"/>
  <c r="AF22"/>
  <c r="AF21"/>
  <c r="AF20"/>
  <c r="AF19"/>
  <c r="AF18"/>
  <c r="AF4"/>
  <c r="W46"/>
  <c r="W45"/>
  <c r="W44"/>
  <c r="W43"/>
  <c r="W42"/>
  <c r="W28"/>
  <c r="W22"/>
  <c r="W21"/>
  <c r="W20"/>
  <c r="W19"/>
  <c r="W18"/>
  <c r="W4"/>
  <c r="N22"/>
  <c r="N21"/>
  <c r="N20"/>
  <c r="N19"/>
  <c r="N18"/>
  <c r="N4"/>
  <c r="N46"/>
  <c r="N45"/>
  <c r="N44"/>
  <c r="N43"/>
  <c r="N42"/>
  <c r="N28"/>
  <c r="E47"/>
  <c r="E46"/>
  <c r="E45"/>
  <c r="E44"/>
  <c r="E43"/>
  <c r="E42"/>
  <c r="E28"/>
  <c r="E24"/>
  <c r="E23"/>
  <c r="E22"/>
  <c r="E21"/>
  <c r="E20"/>
  <c r="E19"/>
  <c r="E18"/>
  <c r="E4"/>
  <c r="AQ46" i="1"/>
  <c r="AN46"/>
  <c r="AQ45"/>
  <c r="AN45"/>
  <c r="AQ44"/>
  <c r="AN44"/>
  <c r="AQ43"/>
  <c r="AN43"/>
  <c r="AQ42"/>
  <c r="AN42"/>
  <c r="AQ28"/>
  <c r="AN28"/>
  <c r="AE46"/>
  <c r="AB46"/>
  <c r="AE45"/>
  <c r="AB45"/>
  <c r="AE44"/>
  <c r="AB44"/>
  <c r="AE43"/>
  <c r="AB43"/>
  <c r="AE42"/>
  <c r="AB42"/>
  <c r="AE28"/>
  <c r="AB28"/>
  <c r="S46"/>
  <c r="P46"/>
  <c r="S45"/>
  <c r="P45"/>
  <c r="S44"/>
  <c r="S43"/>
  <c r="P43"/>
  <c r="S42"/>
  <c r="P42"/>
  <c r="S28"/>
  <c r="P28"/>
  <c r="G46"/>
  <c r="D46"/>
  <c r="G45"/>
  <c r="D45"/>
  <c r="G44"/>
  <c r="D44"/>
  <c r="G43"/>
  <c r="D43"/>
  <c r="G42"/>
  <c r="D42"/>
  <c r="G28"/>
  <c r="D28"/>
  <c r="AQ22"/>
  <c r="AN22"/>
  <c r="AQ21"/>
  <c r="AN21"/>
  <c r="AQ20"/>
  <c r="AN20"/>
  <c r="AQ19"/>
  <c r="AN19"/>
  <c r="AQ18"/>
  <c r="AN18"/>
  <c r="AQ4"/>
  <c r="AN4"/>
  <c r="AE22"/>
  <c r="AB22"/>
  <c r="AE21"/>
  <c r="AB21"/>
  <c r="AE20"/>
  <c r="AB20"/>
  <c r="AE19"/>
  <c r="AB19"/>
  <c r="AE18"/>
  <c r="AB18"/>
  <c r="AE4"/>
  <c r="AB4"/>
  <c r="S22"/>
  <c r="P22"/>
  <c r="G22"/>
  <c r="AY46"/>
  <c r="F23" i="4" s="1"/>
  <c r="S21" i="1"/>
  <c r="P21"/>
  <c r="S20"/>
  <c r="AY44" s="1"/>
  <c r="F21" i="4" s="1"/>
  <c r="P20" i="1"/>
  <c r="S19"/>
  <c r="P19"/>
  <c r="S18"/>
  <c r="AY42" s="1"/>
  <c r="F19" i="4" s="1"/>
  <c r="P18" i="1"/>
  <c r="S4"/>
  <c r="P4"/>
  <c r="G21"/>
  <c r="AY45" s="1"/>
  <c r="F22" i="4" s="1"/>
  <c r="G20" i="1"/>
  <c r="G19"/>
  <c r="G18"/>
  <c r="G4"/>
  <c r="D18"/>
  <c r="D19"/>
  <c r="AY43" s="1"/>
  <c r="F20" i="4" s="1"/>
  <c r="D20" i="1"/>
  <c r="D4"/>
  <c r="N12" i="4"/>
  <c r="N6"/>
  <c r="AN43" i="2"/>
  <c r="K20" i="4"/>
  <c r="AO43" i="2"/>
  <c r="AN39"/>
  <c r="K17" i="4" s="1"/>
  <c r="AO39" i="2"/>
  <c r="L17" i="4" s="1"/>
  <c r="AN45" i="2"/>
  <c r="K22" i="4" s="1"/>
  <c r="AO45" i="2"/>
  <c r="L22" i="4" s="1"/>
  <c r="AN38" i="2"/>
  <c r="K15" i="4" s="1"/>
  <c r="AO38" i="2"/>
  <c r="L15" i="4" s="1"/>
  <c r="K14"/>
  <c r="L14"/>
  <c r="AN40" i="2"/>
  <c r="K16" i="4" s="1"/>
  <c r="AO40" i="2"/>
  <c r="L16" i="4" s="1"/>
  <c r="K12"/>
  <c r="L12"/>
  <c r="AN42" i="2"/>
  <c r="K19" i="4" s="1"/>
  <c r="AO42" i="2"/>
  <c r="L19" i="4" s="1"/>
  <c r="AO30" i="2"/>
  <c r="L8" i="4"/>
  <c r="AZ30" i="1"/>
  <c r="G8" i="4"/>
  <c r="BA30" i="1"/>
  <c r="H8" i="4" s="1"/>
  <c r="AZ29" i="1"/>
  <c r="G5" i="4" s="1"/>
  <c r="BA29" i="1"/>
  <c r="H5" i="4" s="1"/>
  <c r="AZ28" i="1"/>
  <c r="G6" i="4"/>
  <c r="BA28" i="1"/>
  <c r="H6" i="4" s="1"/>
  <c r="AN46" i="2"/>
  <c r="K23" i="4"/>
  <c r="AN44" i="2"/>
  <c r="K21" i="4"/>
  <c r="AO44" i="2"/>
  <c r="L21" i="4"/>
  <c r="AN41" i="2"/>
  <c r="K18" i="4"/>
  <c r="AF24" i="2"/>
  <c r="N24"/>
  <c r="AF47"/>
  <c r="AF48"/>
  <c r="W48"/>
  <c r="N48"/>
  <c r="E48"/>
  <c r="AQ48" i="1"/>
  <c r="AN48"/>
  <c r="AE47"/>
  <c r="AE48"/>
  <c r="AB47"/>
  <c r="AY47" s="1"/>
  <c r="F24" i="4" s="1"/>
  <c r="AB48" i="1"/>
  <c r="S48"/>
  <c r="P48"/>
  <c r="AY48"/>
  <c r="F25" i="4" s="1"/>
  <c r="AZ46" i="1"/>
  <c r="G23" i="4" s="1"/>
  <c r="BA46" i="1"/>
  <c r="H23" i="4" s="1"/>
  <c r="BC46" i="1"/>
  <c r="O23" i="4" s="1"/>
  <c r="AZ47" i="1"/>
  <c r="BA47"/>
  <c r="H24" i="4" s="1"/>
  <c r="BC47" i="1"/>
  <c r="BC48"/>
  <c r="AR48" i="2"/>
  <c r="O25" i="4" s="1"/>
  <c r="N25"/>
  <c r="AN48" i="2"/>
  <c r="AP48"/>
  <c r="M25" i="4" s="1"/>
  <c r="AO48" i="2"/>
  <c r="L25" i="4" s="1"/>
  <c r="K25"/>
  <c r="W24" i="2"/>
  <c r="AM48"/>
  <c r="J25" i="4" s="1"/>
  <c r="AZ48" i="1"/>
  <c r="BB48" s="1"/>
  <c r="I25" i="4" s="1"/>
  <c r="BA48" i="1"/>
  <c r="H25" i="4"/>
  <c r="AR47" i="2"/>
  <c r="O24" i="4"/>
  <c r="AN47" i="2"/>
  <c r="AP47"/>
  <c r="M24" i="4" s="1"/>
  <c r="AO47" i="2"/>
  <c r="L24" i="4" s="1"/>
  <c r="K24"/>
  <c r="W23" i="2"/>
  <c r="AM47"/>
  <c r="J24" i="4" s="1"/>
  <c r="BB47" i="1"/>
  <c r="I24" i="4" s="1"/>
  <c r="G24"/>
  <c r="AR46" i="2"/>
  <c r="AP46"/>
  <c r="M23" i="4" s="1"/>
  <c r="AO46" i="2"/>
  <c r="L23" i="4" s="1"/>
  <c r="AM46" i="2"/>
  <c r="J23" i="4" s="1"/>
  <c r="BB46" i="1"/>
  <c r="I23" i="4" s="1"/>
  <c r="BC45" i="1"/>
  <c r="AR45" i="2"/>
  <c r="O22" i="4"/>
  <c r="AM45" i="2"/>
  <c r="J22" i="4"/>
  <c r="AZ45" i="1"/>
  <c r="BB45"/>
  <c r="I22" i="4" s="1"/>
  <c r="BA45" i="1"/>
  <c r="H22" i="4" s="1"/>
  <c r="G22"/>
  <c r="BC44" i="1"/>
  <c r="O21" i="4" s="1"/>
  <c r="AR44" i="2"/>
  <c r="AP44"/>
  <c r="M21" i="4"/>
  <c r="AM44" i="2"/>
  <c r="J21" i="4"/>
  <c r="AZ44" i="1"/>
  <c r="BB44"/>
  <c r="I21" i="4" s="1"/>
  <c r="BA44" i="1"/>
  <c r="H21" i="4" s="1"/>
  <c r="G21"/>
  <c r="BC43" i="1"/>
  <c r="AR43" i="2"/>
  <c r="O20" i="4" s="1"/>
  <c r="AP43" i="2"/>
  <c r="M20" i="4" s="1"/>
  <c r="L20"/>
  <c r="AM43" i="2"/>
  <c r="J20" i="4"/>
  <c r="AZ43" i="1"/>
  <c r="BB43"/>
  <c r="I20" i="4" s="1"/>
  <c r="BA43" i="1"/>
  <c r="H20" i="4" s="1"/>
  <c r="G20"/>
  <c r="BC42" i="1"/>
  <c r="O19" i="4" s="1"/>
  <c r="AR42" i="2"/>
  <c r="AM42"/>
  <c r="J19" i="4"/>
  <c r="AZ42" i="1"/>
  <c r="BB42"/>
  <c r="I19" i="4" s="1"/>
  <c r="BA42" i="1"/>
  <c r="H19" i="4" s="1"/>
  <c r="G19"/>
  <c r="BC41" i="1"/>
  <c r="O18" i="4" s="1"/>
  <c r="AR41" i="2"/>
  <c r="AP41"/>
  <c r="M18" i="4"/>
  <c r="AO41" i="2"/>
  <c r="L18" i="4"/>
  <c r="AZ41" i="1"/>
  <c r="BB41"/>
  <c r="I18" i="4" s="1"/>
  <c r="BA41" i="1"/>
  <c r="H18" i="4" s="1"/>
  <c r="G18"/>
  <c r="BC40" i="1"/>
  <c r="AR40" i="2"/>
  <c r="O16" i="4" s="1"/>
  <c r="AP40" i="2"/>
  <c r="M16" i="4" s="1"/>
  <c r="AZ40" i="1"/>
  <c r="G16" i="4" s="1"/>
  <c r="BA40" i="1"/>
  <c r="H16" i="4" s="1"/>
  <c r="BC39" i="1"/>
  <c r="O17" i="4" s="1"/>
  <c r="AR39" i="2"/>
  <c r="AZ39" i="1"/>
  <c r="BB39"/>
  <c r="I17" i="4" s="1"/>
  <c r="BA39" i="1"/>
  <c r="H17" i="4" s="1"/>
  <c r="G17"/>
  <c r="BC36" i="1"/>
  <c r="AR36" i="2"/>
  <c r="O14" i="4" s="1"/>
  <c r="AZ36" i="1"/>
  <c r="G14" i="4" s="1"/>
  <c r="BA36" i="1"/>
  <c r="H14" i="4" s="1"/>
  <c r="BC38" i="1"/>
  <c r="O15" i="4" s="1"/>
  <c r="AR38" i="2"/>
  <c r="AZ38" i="1"/>
  <c r="BA38"/>
  <c r="BB38" s="1"/>
  <c r="I15" i="4" s="1"/>
  <c r="G15"/>
  <c r="BC37" i="1"/>
  <c r="AR37" i="2"/>
  <c r="O13" i="4" s="1"/>
  <c r="AZ37" i="1"/>
  <c r="G13" i="4" s="1"/>
  <c r="BA37" i="1"/>
  <c r="H13" i="4" s="1"/>
  <c r="BC34" i="1"/>
  <c r="AR34" i="2"/>
  <c r="AZ34" i="1"/>
  <c r="G9" i="4" s="1"/>
  <c r="BA34" i="1"/>
  <c r="H9" i="4" s="1"/>
  <c r="BC35" i="1"/>
  <c r="O11" i="4" s="1"/>
  <c r="AR35" i="2"/>
  <c r="AZ35" i="1"/>
  <c r="G11" i="4" s="1"/>
  <c r="BA35" i="1"/>
  <c r="BC32"/>
  <c r="AR32" i="2"/>
  <c r="O12" i="4" s="1"/>
  <c r="AZ32" i="1"/>
  <c r="G12" i="4" s="1"/>
  <c r="BA32" i="1"/>
  <c r="H12" i="4" s="1"/>
  <c r="BC30" i="1"/>
  <c r="AR30" i="2"/>
  <c r="N8" i="4"/>
  <c r="BB30" i="1"/>
  <c r="I8" i="4" s="1"/>
  <c r="BC33" i="1"/>
  <c r="AR33" i="2"/>
  <c r="O10" i="4" s="1"/>
  <c r="AZ33" i="1"/>
  <c r="G10" i="4" s="1"/>
  <c r="BA33" i="1"/>
  <c r="H10" i="4" s="1"/>
  <c r="BC31" i="1"/>
  <c r="O7" i="4" s="1"/>
  <c r="AR31" i="2"/>
  <c r="AZ31" i="1"/>
  <c r="BA31"/>
  <c r="BB31" s="1"/>
  <c r="I7" i="4" s="1"/>
  <c r="G7"/>
  <c r="BC29" i="1"/>
  <c r="AR29" i="2"/>
  <c r="O5" i="4" s="1"/>
  <c r="BB29" i="1"/>
  <c r="I5" i="4" s="1"/>
  <c r="T25" i="3"/>
  <c r="P6" i="4" s="1"/>
  <c r="BC28" i="1"/>
  <c r="AR28" i="2"/>
  <c r="O6" i="4" s="1"/>
  <c r="K6"/>
  <c r="BB28" i="1"/>
  <c r="I6" i="4" s="1"/>
  <c r="AY28" i="1"/>
  <c r="F6" i="4" s="1"/>
  <c r="AP35" i="2" l="1"/>
  <c r="M11" i="4" s="1"/>
  <c r="AP33" i="2"/>
  <c r="M10" i="4" s="1"/>
  <c r="AP31" i="2"/>
  <c r="M7" i="4" s="1"/>
  <c r="AM28" i="2"/>
  <c r="J6" i="4" s="1"/>
  <c r="E6" s="1"/>
  <c r="E23"/>
  <c r="E25"/>
  <c r="L11"/>
  <c r="AP28" i="2"/>
  <c r="M6" i="4" s="1"/>
  <c r="E20"/>
  <c r="E22"/>
  <c r="E19"/>
  <c r="E21"/>
  <c r="AY35" i="1"/>
  <c r="F11" i="4" s="1"/>
  <c r="E11" s="1"/>
  <c r="BB35" i="1"/>
  <c r="I11" i="4" s="1"/>
  <c r="AY34" i="1"/>
  <c r="F9" i="4" s="1"/>
  <c r="BB33" i="1"/>
  <c r="I10" i="4" s="1"/>
  <c r="BB32" i="1"/>
  <c r="I12" i="4" s="1"/>
  <c r="E12"/>
  <c r="AY37" i="1"/>
  <c r="F13" i="4" s="1"/>
  <c r="E13" s="1"/>
  <c r="E24"/>
  <c r="E7"/>
  <c r="E17"/>
  <c r="E16"/>
  <c r="E18"/>
  <c r="BB34" i="1"/>
  <c r="I9" i="4" s="1"/>
  <c r="BB36" i="1"/>
  <c r="I14" i="4" s="1"/>
  <c r="AM29" i="2"/>
  <c r="J5" i="4" s="1"/>
  <c r="E5" s="1"/>
  <c r="AM30" i="2"/>
  <c r="J8" i="4" s="1"/>
  <c r="E8" s="1"/>
  <c r="E15"/>
  <c r="BB37" i="1"/>
  <c r="I13" i="4" s="1"/>
  <c r="BB40" i="1"/>
  <c r="I16" i="4" s="1"/>
  <c r="H7"/>
  <c r="O8"/>
  <c r="H11"/>
  <c r="O9"/>
  <c r="H15"/>
  <c r="AP38" i="2"/>
  <c r="M15" i="4" s="1"/>
  <c r="AP39" i="2"/>
  <c r="M17" i="4" s="1"/>
  <c r="AP42" i="2"/>
  <c r="M19" i="4" s="1"/>
  <c r="AP45" i="2"/>
  <c r="M22" i="4" s="1"/>
  <c r="G25"/>
  <c r="E10"/>
  <c r="AM34" i="2"/>
  <c r="J9" i="4" s="1"/>
  <c r="E9" s="1"/>
  <c r="E14"/>
  <c r="AP34" i="2"/>
  <c r="M9" i="4" s="1"/>
  <c r="AP30" i="2"/>
  <c r="M8" i="4" s="1"/>
  <c r="AP29" i="2"/>
  <c r="M5" i="4" s="1"/>
  <c r="K9"/>
  <c r="K5"/>
</calcChain>
</file>

<file path=xl/sharedStrings.xml><?xml version="1.0" encoding="utf-8"?>
<sst xmlns="http://schemas.openxmlformats.org/spreadsheetml/2006/main" count="583" uniqueCount="99">
  <si>
    <t>月例会</t>
    <rPh sb="0" eb="2">
      <t>ゲツレイ</t>
    </rPh>
    <rPh sb="2" eb="3">
      <t>カイ</t>
    </rPh>
    <phoneticPr fontId="1"/>
  </si>
  <si>
    <t>対抗戦</t>
    <rPh sb="0" eb="2">
      <t>タイコウ</t>
    </rPh>
    <rPh sb="2" eb="3">
      <t>セン</t>
    </rPh>
    <phoneticPr fontId="1"/>
  </si>
  <si>
    <t>公式戦</t>
    <rPh sb="0" eb="3">
      <t>コウシキセン</t>
    </rPh>
    <phoneticPr fontId="1"/>
  </si>
  <si>
    <t>その他</t>
    <rPh sb="2" eb="3">
      <t>タ</t>
    </rPh>
    <phoneticPr fontId="1"/>
  </si>
  <si>
    <t>ＴＰ</t>
    <phoneticPr fontId="1"/>
  </si>
  <si>
    <t>順位Ｐ</t>
    <rPh sb="0" eb="2">
      <t>ジュンイ</t>
    </rPh>
    <phoneticPr fontId="1"/>
  </si>
  <si>
    <t>参加Ｐ</t>
    <rPh sb="0" eb="2">
      <t>サンカ</t>
    </rPh>
    <phoneticPr fontId="1"/>
  </si>
  <si>
    <t>備考</t>
    <rPh sb="0" eb="2">
      <t>ビコウ</t>
    </rPh>
    <phoneticPr fontId="1"/>
  </si>
  <si>
    <t>会場</t>
    <rPh sb="0" eb="2">
      <t>カイジョウ</t>
    </rPh>
    <phoneticPr fontId="1"/>
  </si>
  <si>
    <t>開催日</t>
    <rPh sb="0" eb="3">
      <t>カイサイビ</t>
    </rPh>
    <phoneticPr fontId="1"/>
  </si>
  <si>
    <t>出場(運営)Ｐ</t>
    <rPh sb="0" eb="2">
      <t>シュツジョウ</t>
    </rPh>
    <rPh sb="3" eb="5">
      <t>ウンエイ</t>
    </rPh>
    <phoneticPr fontId="1"/>
  </si>
  <si>
    <t>ＨＲ賞</t>
    <rPh sb="2" eb="3">
      <t>ショウ</t>
    </rPh>
    <phoneticPr fontId="1"/>
  </si>
  <si>
    <t>ＨＲ数</t>
    <rPh sb="2" eb="3">
      <t>スウ</t>
    </rPh>
    <phoneticPr fontId="1"/>
  </si>
  <si>
    <t>Rank</t>
    <phoneticPr fontId="1"/>
  </si>
  <si>
    <t>京都ＯＰ</t>
    <rPh sb="0" eb="2">
      <t>キョウト</t>
    </rPh>
    <phoneticPr fontId="1"/>
  </si>
  <si>
    <t>日本縦断</t>
    <rPh sb="0" eb="2">
      <t>ニホン</t>
    </rPh>
    <rPh sb="2" eb="4">
      <t>ジュウダン</t>
    </rPh>
    <phoneticPr fontId="1"/>
  </si>
  <si>
    <t>名人戦</t>
    <rPh sb="0" eb="3">
      <t>メイジンセン</t>
    </rPh>
    <phoneticPr fontId="1"/>
  </si>
  <si>
    <t>東海ＧＰ</t>
    <rPh sb="0" eb="2">
      <t>トウカイ</t>
    </rPh>
    <phoneticPr fontId="1"/>
  </si>
  <si>
    <t>国体</t>
    <rPh sb="0" eb="2">
      <t>コクタイ</t>
    </rPh>
    <phoneticPr fontId="1"/>
  </si>
  <si>
    <t>北陸ＯＰ</t>
    <rPh sb="0" eb="2">
      <t>ホクリク</t>
    </rPh>
    <phoneticPr fontId="1"/>
  </si>
  <si>
    <t>勝</t>
    <rPh sb="0" eb="1">
      <t>ショウ</t>
    </rPh>
    <phoneticPr fontId="1"/>
  </si>
  <si>
    <t>敗</t>
    <rPh sb="0" eb="1">
      <t>ハイ</t>
    </rPh>
    <phoneticPr fontId="1"/>
  </si>
  <si>
    <t>TP</t>
    <phoneticPr fontId="1"/>
  </si>
  <si>
    <t>ＯＲＣ</t>
    <phoneticPr fontId="1"/>
  </si>
  <si>
    <t>アマ９</t>
    <phoneticPr fontId="1"/>
  </si>
  <si>
    <t>対抗戦</t>
    <phoneticPr fontId="1"/>
  </si>
  <si>
    <t>開催日</t>
  </si>
  <si>
    <t>勝率</t>
    <rPh sb="0" eb="2">
      <t>ショウリツ</t>
    </rPh>
    <phoneticPr fontId="1"/>
  </si>
  <si>
    <t>総成績</t>
    <rPh sb="0" eb="1">
      <t>ソウ</t>
    </rPh>
    <rPh sb="1" eb="3">
      <t>セイセキ</t>
    </rPh>
    <phoneticPr fontId="1"/>
  </si>
  <si>
    <t>ＴＰ</t>
    <phoneticPr fontId="1"/>
  </si>
  <si>
    <t>勝</t>
    <rPh sb="0" eb="1">
      <t>カチ</t>
    </rPh>
    <phoneticPr fontId="1"/>
  </si>
  <si>
    <t>負</t>
    <rPh sb="0" eb="1">
      <t>マ</t>
    </rPh>
    <phoneticPr fontId="1"/>
  </si>
  <si>
    <t>ジャパンＯＰ</t>
    <phoneticPr fontId="1"/>
  </si>
  <si>
    <t>マスターズ</t>
    <phoneticPr fontId="1"/>
  </si>
  <si>
    <t>ＭＶＰ/VP</t>
    <phoneticPr fontId="1"/>
  </si>
  <si>
    <t>負</t>
    <rPh sb="0" eb="1">
      <t>マケ</t>
    </rPh>
    <phoneticPr fontId="1"/>
  </si>
  <si>
    <t>白戸　玲人</t>
    <rPh sb="0" eb="2">
      <t>シラト</t>
    </rPh>
    <rPh sb="3" eb="4">
      <t>レイ</t>
    </rPh>
    <rPh sb="4" eb="5">
      <t>ニン</t>
    </rPh>
    <phoneticPr fontId="1"/>
  </si>
  <si>
    <t>吉向　翔平</t>
    <rPh sb="0" eb="2">
      <t>キッコウ</t>
    </rPh>
    <rPh sb="3" eb="5">
      <t>ショウヘイ</t>
    </rPh>
    <phoneticPr fontId="1"/>
  </si>
  <si>
    <t>近藤　拓馬</t>
    <rPh sb="0" eb="2">
      <t>コンドウ</t>
    </rPh>
    <rPh sb="3" eb="5">
      <t>タクマ</t>
    </rPh>
    <phoneticPr fontId="1"/>
  </si>
  <si>
    <t>都道府県予選</t>
    <rPh sb="0" eb="4">
      <t>トドウフケン</t>
    </rPh>
    <rPh sb="4" eb="6">
      <t>ヨセン</t>
    </rPh>
    <phoneticPr fontId="1"/>
  </si>
  <si>
    <t>金澤　茂昌</t>
    <rPh sb="0" eb="2">
      <t>カナザワ</t>
    </rPh>
    <rPh sb="3" eb="5">
      <t>シゲマサ</t>
    </rPh>
    <phoneticPr fontId="1"/>
  </si>
  <si>
    <t>植田　慎也</t>
    <rPh sb="0" eb="2">
      <t>ウエダ</t>
    </rPh>
    <rPh sb="3" eb="5">
      <t>シンヤ</t>
    </rPh>
    <phoneticPr fontId="1"/>
  </si>
  <si>
    <t>斉藤　裕児</t>
    <rPh sb="0" eb="2">
      <t>サイトウ</t>
    </rPh>
    <rPh sb="3" eb="5">
      <t>ユウジ</t>
    </rPh>
    <phoneticPr fontId="1"/>
  </si>
  <si>
    <t>長谷川　進</t>
    <rPh sb="0" eb="3">
      <t>ハセガワ</t>
    </rPh>
    <rPh sb="4" eb="5">
      <t>ススム</t>
    </rPh>
    <phoneticPr fontId="1"/>
  </si>
  <si>
    <t>宮野　早織</t>
    <rPh sb="0" eb="2">
      <t>ミヤノ</t>
    </rPh>
    <rPh sb="3" eb="4">
      <t>サ</t>
    </rPh>
    <rPh sb="4" eb="5">
      <t>オリ</t>
    </rPh>
    <phoneticPr fontId="1"/>
  </si>
  <si>
    <t>斉藤　大輔</t>
    <rPh sb="0" eb="2">
      <t>サイトウ</t>
    </rPh>
    <rPh sb="3" eb="5">
      <t>ダイスケ</t>
    </rPh>
    <phoneticPr fontId="1"/>
  </si>
  <si>
    <t>岩本　剛</t>
    <rPh sb="0" eb="2">
      <t>イワモト</t>
    </rPh>
    <rPh sb="3" eb="4">
      <t>ツヨシ</t>
    </rPh>
    <phoneticPr fontId="1"/>
  </si>
  <si>
    <t>京阪神和奈滋</t>
    <rPh sb="0" eb="3">
      <t>ケイハンシン</t>
    </rPh>
    <rPh sb="3" eb="4">
      <t>ワ</t>
    </rPh>
    <rPh sb="4" eb="5">
      <t>ナ</t>
    </rPh>
    <rPh sb="5" eb="6">
      <t>ジ</t>
    </rPh>
    <phoneticPr fontId="1"/>
  </si>
  <si>
    <t>山田　晃司</t>
    <rPh sb="0" eb="2">
      <t>ヤマダ</t>
    </rPh>
    <rPh sb="3" eb="5">
      <t>コウジ</t>
    </rPh>
    <phoneticPr fontId="1"/>
  </si>
  <si>
    <t>ポイント</t>
    <phoneticPr fontId="1"/>
  </si>
  <si>
    <t xml:space="preserve">ＮＲＣポイントランキング表 </t>
    <phoneticPr fontId="1"/>
  </si>
  <si>
    <t>勝ち越し数</t>
    <rPh sb="0" eb="1">
      <t>カ</t>
    </rPh>
    <rPh sb="2" eb="3">
      <t>コ</t>
    </rPh>
    <rPh sb="4" eb="5">
      <t>スウ</t>
    </rPh>
    <phoneticPr fontId="1"/>
  </si>
  <si>
    <t>勝ち越し回数</t>
    <rPh sb="0" eb="1">
      <t>カ</t>
    </rPh>
    <rPh sb="2" eb="3">
      <t>コ</t>
    </rPh>
    <rPh sb="4" eb="6">
      <t>カイスウ</t>
    </rPh>
    <phoneticPr fontId="1"/>
  </si>
  <si>
    <t>アマローテ</t>
    <phoneticPr fontId="1"/>
  </si>
  <si>
    <t>関西14-1</t>
    <rPh sb="0" eb="2">
      <t>カンサイ</t>
    </rPh>
    <phoneticPr fontId="1"/>
  </si>
  <si>
    <t>勝数Ｐ</t>
    <rPh sb="0" eb="1">
      <t>ショウ</t>
    </rPh>
    <rPh sb="1" eb="2">
      <t>スウ</t>
    </rPh>
    <phoneticPr fontId="1"/>
  </si>
  <si>
    <t>前年度
Ｒａｎｋ</t>
    <phoneticPr fontId="1"/>
  </si>
  <si>
    <r>
      <t xml:space="preserve">最新
</t>
    </r>
    <r>
      <rPr>
        <sz val="26"/>
        <color theme="1"/>
        <rFont val="HGP明朝E"/>
        <family val="1"/>
        <charset val="128"/>
      </rPr>
      <t>Ｒａｎｋ</t>
    </r>
    <rPh sb="0" eb="2">
      <t>サイシン</t>
    </rPh>
    <phoneticPr fontId="1"/>
  </si>
  <si>
    <t>峯山　嵩史</t>
    <rPh sb="0" eb="2">
      <t>ミネヤマ</t>
    </rPh>
    <rPh sb="3" eb="4">
      <t>タカシ</t>
    </rPh>
    <rPh sb="4" eb="5">
      <t>シ</t>
    </rPh>
    <phoneticPr fontId="1"/>
  </si>
  <si>
    <t>白戸　恭子</t>
    <rPh sb="0" eb="2">
      <t>シラト</t>
    </rPh>
    <rPh sb="3" eb="5">
      <t>キョウコ</t>
    </rPh>
    <phoneticPr fontId="1"/>
  </si>
  <si>
    <t>皆勤　ボーナス</t>
    <rPh sb="0" eb="2">
      <t>カイキン</t>
    </rPh>
    <phoneticPr fontId="1"/>
  </si>
  <si>
    <t>関西府県</t>
    <rPh sb="0" eb="2">
      <t>カンサイ</t>
    </rPh>
    <rPh sb="2" eb="4">
      <t>フケン</t>
    </rPh>
    <phoneticPr fontId="1"/>
  </si>
  <si>
    <t>総
ハイラン
数</t>
    <rPh sb="0" eb="1">
      <t>ソウ</t>
    </rPh>
    <rPh sb="7" eb="8">
      <t>スウ</t>
    </rPh>
    <phoneticPr fontId="1"/>
  </si>
  <si>
    <t>公式戦・オープン戦</t>
  </si>
  <si>
    <t>予選・ローカル戦</t>
    <phoneticPr fontId="1"/>
  </si>
  <si>
    <t>キングスポット</t>
    <phoneticPr fontId="1"/>
  </si>
  <si>
    <t>総ハイラン数</t>
    <rPh sb="0" eb="1">
      <t>ソウ</t>
    </rPh>
    <rPh sb="5" eb="6">
      <t>スウ</t>
    </rPh>
    <phoneticPr fontId="1"/>
  </si>
  <si>
    <t>関西・東海</t>
    <rPh sb="0" eb="2">
      <t>カンサイ</t>
    </rPh>
    <rPh sb="3" eb="5">
      <t>トウカイ</t>
    </rPh>
    <phoneticPr fontId="1"/>
  </si>
  <si>
    <t>都道府県</t>
    <rPh sb="0" eb="4">
      <t>トドウフケン</t>
    </rPh>
    <phoneticPr fontId="1"/>
  </si>
  <si>
    <t>総ハイラン数</t>
    <rPh sb="0" eb="1">
      <t>ソウ</t>
    </rPh>
    <rPh sb="5" eb="6">
      <t>スウ</t>
    </rPh>
    <phoneticPr fontId="1"/>
  </si>
  <si>
    <t>イベント
ポイント</t>
    <phoneticPr fontId="1"/>
  </si>
  <si>
    <t>名古屋OP</t>
    <rPh sb="0" eb="3">
      <t>ナゴヤ</t>
    </rPh>
    <phoneticPr fontId="1"/>
  </si>
  <si>
    <t>※１　勝率が　６０%以上⇒黄色、８０％以上⇒赤色　　※２　名前が青色「都道府県シード」、緑色「二次予選シード」</t>
    <rPh sb="13" eb="15">
      <t>キイロ</t>
    </rPh>
    <rPh sb="19" eb="21">
      <t>イジョウ</t>
    </rPh>
    <rPh sb="22" eb="23">
      <t>アカ</t>
    </rPh>
    <rPh sb="23" eb="24">
      <t>イロ</t>
    </rPh>
    <rPh sb="29" eb="31">
      <t>ナマエ</t>
    </rPh>
    <rPh sb="32" eb="33">
      <t>アオ</t>
    </rPh>
    <rPh sb="33" eb="34">
      <t>イロ</t>
    </rPh>
    <rPh sb="35" eb="39">
      <t>トドウフケン</t>
    </rPh>
    <rPh sb="44" eb="45">
      <t>ミドリ</t>
    </rPh>
    <rPh sb="45" eb="46">
      <t>イロ</t>
    </rPh>
    <rPh sb="47" eb="49">
      <t>ニジ</t>
    </rPh>
    <rPh sb="49" eb="51">
      <t>ヨセン</t>
    </rPh>
    <phoneticPr fontId="1"/>
  </si>
  <si>
    <t>トップガン</t>
    <phoneticPr fontId="1"/>
  </si>
  <si>
    <t>和奈</t>
    <rPh sb="0" eb="1">
      <t>ワ</t>
    </rPh>
    <rPh sb="1" eb="2">
      <t>ナ</t>
    </rPh>
    <phoneticPr fontId="1"/>
  </si>
  <si>
    <t>和奈滋</t>
    <rPh sb="0" eb="1">
      <t>ワ</t>
    </rPh>
    <rPh sb="1" eb="2">
      <t>ナ</t>
    </rPh>
    <rPh sb="2" eb="3">
      <t>ジ</t>
    </rPh>
    <phoneticPr fontId="1"/>
  </si>
  <si>
    <t>関西ＯＰ</t>
  </si>
  <si>
    <t>全日ローテ</t>
    <phoneticPr fontId="1"/>
  </si>
  <si>
    <t>球聖戦
（女流）</t>
    <phoneticPr fontId="1"/>
  </si>
  <si>
    <t>アマ9予選</t>
    <phoneticPr fontId="1"/>
  </si>
  <si>
    <t>マスターズ
予選</t>
    <phoneticPr fontId="1"/>
  </si>
  <si>
    <t>国体予選</t>
    <phoneticPr fontId="1"/>
  </si>
  <si>
    <t>アマローテ
予選</t>
    <phoneticPr fontId="1"/>
  </si>
  <si>
    <t>サマー
カップ</t>
    <phoneticPr fontId="1"/>
  </si>
  <si>
    <t>シルバー
スター</t>
    <phoneticPr fontId="1"/>
  </si>
  <si>
    <t>学生選手権</t>
    <phoneticPr fontId="1"/>
  </si>
  <si>
    <t>阪神奈</t>
    <rPh sb="0" eb="2">
      <t>ハンシン</t>
    </rPh>
    <rPh sb="2" eb="3">
      <t>ナ</t>
    </rPh>
    <phoneticPr fontId="1"/>
  </si>
  <si>
    <t>京奈</t>
    <rPh sb="0" eb="2">
      <t>ケイナ</t>
    </rPh>
    <phoneticPr fontId="1"/>
  </si>
  <si>
    <t>神奈</t>
    <rPh sb="0" eb="1">
      <t>シン</t>
    </rPh>
    <rPh sb="1" eb="2">
      <t>ナ</t>
    </rPh>
    <phoneticPr fontId="1"/>
  </si>
  <si>
    <t>5/18～5/19</t>
    <phoneticPr fontId="1"/>
  </si>
  <si>
    <t>長谷川　進</t>
    <phoneticPr fontId="1"/>
  </si>
  <si>
    <t>宮野　早織</t>
    <phoneticPr fontId="1"/>
  </si>
  <si>
    <t>峯山　嵩史</t>
    <phoneticPr fontId="1"/>
  </si>
  <si>
    <t>斉藤　大輔</t>
    <phoneticPr fontId="1"/>
  </si>
  <si>
    <t>小林　優貴</t>
    <rPh sb="0" eb="2">
      <t>コバヤシ</t>
    </rPh>
    <rPh sb="3" eb="5">
      <t>ユウキ</t>
    </rPh>
    <phoneticPr fontId="1"/>
  </si>
  <si>
    <t>小林　優貴</t>
    <rPh sb="0" eb="2">
      <t>コバヤシ</t>
    </rPh>
    <rPh sb="3" eb="5">
      <t>ユウキ</t>
    </rPh>
    <phoneticPr fontId="1"/>
  </si>
  <si>
    <t>退会</t>
    <rPh sb="0" eb="2">
      <t>タイカイ</t>
    </rPh>
    <phoneticPr fontId="1"/>
  </si>
  <si>
    <t>遅刻</t>
    <rPh sb="0" eb="2">
      <t>チコク</t>
    </rPh>
    <phoneticPr fontId="1"/>
  </si>
  <si>
    <t>後期退会</t>
    <rPh sb="0" eb="2">
      <t>コウキ</t>
    </rPh>
    <rPh sb="2" eb="4">
      <t>タイカイ</t>
    </rPh>
    <phoneticPr fontId="1"/>
  </si>
</sst>
</file>

<file path=xl/styles.xml><?xml version="1.0" encoding="utf-8"?>
<styleSheet xmlns="http://schemas.openxmlformats.org/spreadsheetml/2006/main">
  <fonts count="1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HGP明朝E"/>
      <family val="1"/>
      <charset val="128"/>
    </font>
    <font>
      <sz val="9"/>
      <color theme="1"/>
      <name val="HGS創英ﾌﾟﾚｾﾞﾝｽEB"/>
      <family val="1"/>
      <charset val="128"/>
    </font>
    <font>
      <sz val="14"/>
      <color theme="1"/>
      <name val="HGS創英ﾌﾟﾚｾﾞﾝｽEB"/>
      <family val="1"/>
      <charset val="128"/>
    </font>
    <font>
      <sz val="6"/>
      <color theme="1"/>
      <name val="HGS創英ﾌﾟﾚｾﾞﾝｽEB"/>
      <family val="1"/>
      <charset val="128"/>
    </font>
    <font>
      <sz val="24"/>
      <color theme="1"/>
      <name val="HGP明朝E"/>
      <family val="1"/>
      <charset val="128"/>
    </font>
    <font>
      <sz val="10"/>
      <color theme="1"/>
      <name val="HGP明朝E"/>
      <family val="1"/>
      <charset val="128"/>
    </font>
    <font>
      <sz val="16"/>
      <color theme="1"/>
      <name val="HGP明朝E"/>
      <family val="1"/>
      <charset val="128"/>
    </font>
    <font>
      <sz val="11"/>
      <color theme="1"/>
      <name val="HGP明朝E"/>
      <family val="1"/>
      <charset val="128"/>
    </font>
    <font>
      <sz val="9"/>
      <color theme="1"/>
      <name val="HGP明朝E"/>
      <family val="1"/>
      <charset val="128"/>
    </font>
    <font>
      <sz val="8"/>
      <color theme="1"/>
      <name val="HGP明朝E"/>
      <family val="1"/>
      <charset val="128"/>
    </font>
    <font>
      <sz val="14"/>
      <color theme="1"/>
      <name val="HGP明朝E"/>
      <family val="1"/>
      <charset val="128"/>
    </font>
    <font>
      <sz val="6"/>
      <color theme="1"/>
      <name val="HGP明朝E"/>
      <family val="1"/>
      <charset val="128"/>
    </font>
    <font>
      <sz val="22"/>
      <color theme="1"/>
      <name val="HGP明朝E"/>
      <family val="1"/>
      <charset val="128"/>
    </font>
    <font>
      <sz val="12"/>
      <color theme="1"/>
      <name val="HGP明朝E"/>
      <family val="1"/>
      <charset val="128"/>
    </font>
    <font>
      <sz val="26"/>
      <color theme="1"/>
      <name val="HGP明朝E"/>
      <family val="1"/>
      <charset val="128"/>
    </font>
    <font>
      <sz val="18"/>
      <color theme="1"/>
      <name val="HGP明朝E"/>
      <family val="1"/>
      <charset val="128"/>
    </font>
    <font>
      <sz val="8"/>
      <color theme="1"/>
      <name val="HGS創英ﾌﾟﾚｾﾞﾝｽEB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 diagonalUp="1">
      <left style="medium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</borders>
  <cellStyleXfs count="1">
    <xf numFmtId="0" fontId="0" fillId="0" borderId="0">
      <alignment vertical="center"/>
    </xf>
  </cellStyleXfs>
  <cellXfs count="313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/>
    </xf>
    <xf numFmtId="0" fontId="7" fillId="0" borderId="49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6" fillId="3" borderId="42" xfId="0" applyFont="1" applyFill="1" applyBorder="1" applyAlignment="1">
      <alignment horizontal="center" vertical="center"/>
    </xf>
    <xf numFmtId="0" fontId="6" fillId="3" borderId="38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0" fillId="2" borderId="37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center" vertical="center"/>
    </xf>
    <xf numFmtId="0" fontId="10" fillId="2" borderId="39" xfId="0" applyFont="1" applyFill="1" applyBorder="1" applyAlignment="1">
      <alignment horizontal="center" vertical="center"/>
    </xf>
    <xf numFmtId="0" fontId="13" fillId="2" borderId="19" xfId="0" applyFont="1" applyFill="1" applyBorder="1" applyAlignment="1">
      <alignment horizontal="center" vertical="center"/>
    </xf>
    <xf numFmtId="0" fontId="10" fillId="2" borderId="54" xfId="0" applyFont="1" applyFill="1" applyBorder="1" applyAlignment="1">
      <alignment horizontal="center" vertical="center"/>
    </xf>
    <xf numFmtId="0" fontId="10" fillId="2" borderId="32" xfId="0" applyFont="1" applyFill="1" applyBorder="1" applyAlignment="1">
      <alignment horizontal="center" vertical="center"/>
    </xf>
    <xf numFmtId="0" fontId="10" fillId="2" borderId="59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24" xfId="0" applyFont="1" applyFill="1" applyBorder="1" applyAlignment="1">
      <alignment horizontal="center" vertical="center"/>
    </xf>
    <xf numFmtId="0" fontId="10" fillId="2" borderId="48" xfId="0" applyFont="1" applyFill="1" applyBorder="1" applyAlignment="1">
      <alignment horizontal="center" vertical="center"/>
    </xf>
    <xf numFmtId="0" fontId="10" fillId="2" borderId="47" xfId="0" applyFont="1" applyFill="1" applyBorder="1" applyAlignment="1">
      <alignment horizontal="center" vertical="center"/>
    </xf>
    <xf numFmtId="0" fontId="10" fillId="2" borderId="53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42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0" fontId="10" fillId="2" borderId="43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0" fillId="2" borderId="40" xfId="0" applyFont="1" applyFill="1" applyBorder="1" applyAlignment="1">
      <alignment horizontal="center" vertical="center"/>
    </xf>
    <xf numFmtId="0" fontId="10" fillId="2" borderId="31" xfId="0" applyFont="1" applyFill="1" applyBorder="1" applyAlignment="1">
      <alignment horizontal="center" vertical="center"/>
    </xf>
    <xf numFmtId="9" fontId="10" fillId="2" borderId="5" xfId="0" applyNumberFormat="1" applyFont="1" applyFill="1" applyBorder="1" applyAlignment="1">
      <alignment horizontal="center" vertical="center"/>
    </xf>
    <xf numFmtId="9" fontId="10" fillId="2" borderId="22" xfId="0" applyNumberFormat="1" applyFont="1" applyFill="1" applyBorder="1" applyAlignment="1">
      <alignment horizontal="center" vertical="center"/>
    </xf>
    <xf numFmtId="9" fontId="10" fillId="2" borderId="7" xfId="0" applyNumberFormat="1" applyFont="1" applyFill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2" fillId="3" borderId="47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3" borderId="39" xfId="0" applyFont="1" applyFill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9" fontId="2" fillId="2" borderId="29" xfId="0" applyNumberFormat="1" applyFont="1" applyFill="1" applyBorder="1" applyAlignment="1">
      <alignment horizontal="center" vertical="center"/>
    </xf>
    <xf numFmtId="0" fontId="2" fillId="2" borderId="41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4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18" fillId="0" borderId="34" xfId="0" applyFont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35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23" xfId="0" applyFont="1" applyFill="1" applyBorder="1" applyAlignment="1">
      <alignment horizontal="center" vertical="center"/>
    </xf>
    <xf numFmtId="0" fontId="5" fillId="4" borderId="34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38" xfId="0" applyFont="1" applyFill="1" applyBorder="1" applyAlignment="1">
      <alignment horizontal="center" vertical="center"/>
    </xf>
    <xf numFmtId="0" fontId="3" fillId="4" borderId="39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9" fontId="10" fillId="0" borderId="14" xfId="0" applyNumberFormat="1" applyFont="1" applyBorder="1" applyAlignment="1">
      <alignment horizontal="right" vertical="center"/>
    </xf>
    <xf numFmtId="9" fontId="10" fillId="0" borderId="10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8" fillId="3" borderId="30" xfId="0" applyFont="1" applyFill="1" applyBorder="1" applyAlignment="1">
      <alignment horizontal="center" vertical="center"/>
    </xf>
    <xf numFmtId="0" fontId="2" fillId="3" borderId="42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  <xf numFmtId="9" fontId="2" fillId="3" borderId="48" xfId="0" applyNumberFormat="1" applyFont="1" applyFill="1" applyBorder="1" applyAlignment="1">
      <alignment horizontal="center" vertical="center"/>
    </xf>
    <xf numFmtId="0" fontId="2" fillId="3" borderId="38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9" fontId="2" fillId="3" borderId="47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10" fillId="2" borderId="62" xfId="0" applyFont="1" applyFill="1" applyBorder="1" applyAlignment="1">
      <alignment horizontal="center" vertical="center"/>
    </xf>
    <xf numFmtId="0" fontId="10" fillId="2" borderId="61" xfId="0" applyFont="1" applyFill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9" fontId="2" fillId="2" borderId="1" xfId="0" applyNumberFormat="1" applyFont="1" applyFill="1" applyBorder="1" applyAlignment="1">
      <alignment horizontal="center" vertical="center"/>
    </xf>
    <xf numFmtId="0" fontId="2" fillId="2" borderId="39" xfId="0" applyNumberFormat="1" applyFont="1" applyFill="1" applyBorder="1" applyAlignment="1">
      <alignment horizontal="center" vertical="center"/>
    </xf>
    <xf numFmtId="0" fontId="10" fillId="0" borderId="6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9" fillId="2" borderId="32" xfId="0" applyFont="1" applyFill="1" applyBorder="1" applyAlignment="1">
      <alignment horizontal="center" vertical="center"/>
    </xf>
    <xf numFmtId="0" fontId="9" fillId="2" borderId="31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2" borderId="63" xfId="0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/>
    </xf>
    <xf numFmtId="0" fontId="10" fillId="2" borderId="64" xfId="0" applyFont="1" applyFill="1" applyBorder="1" applyAlignment="1">
      <alignment horizontal="center" vertical="center"/>
    </xf>
    <xf numFmtId="0" fontId="10" fillId="2" borderId="65" xfId="0" applyFont="1" applyFill="1" applyBorder="1" applyAlignment="1">
      <alignment horizontal="center" vertical="center"/>
    </xf>
    <xf numFmtId="0" fontId="10" fillId="2" borderId="66" xfId="0" applyFont="1" applyFill="1" applyBorder="1" applyAlignment="1">
      <alignment horizontal="center" vertical="center"/>
    </xf>
    <xf numFmtId="0" fontId="10" fillId="2" borderId="67" xfId="0" applyFont="1" applyFill="1" applyBorder="1" applyAlignment="1">
      <alignment horizontal="center" vertical="center"/>
    </xf>
    <xf numFmtId="0" fontId="10" fillId="2" borderId="68" xfId="0" applyFont="1" applyFill="1" applyBorder="1" applyAlignment="1">
      <alignment horizontal="center" vertical="center"/>
    </xf>
    <xf numFmtId="0" fontId="10" fillId="2" borderId="51" xfId="0" applyFont="1" applyFill="1" applyBorder="1" applyAlignment="1">
      <alignment horizontal="center" vertical="center"/>
    </xf>
    <xf numFmtId="0" fontId="10" fillId="2" borderId="56" xfId="0" applyFont="1" applyFill="1" applyBorder="1" applyAlignment="1">
      <alignment horizontal="center" vertical="center"/>
    </xf>
    <xf numFmtId="0" fontId="10" fillId="2" borderId="55" xfId="0" applyFont="1" applyFill="1" applyBorder="1" applyAlignment="1">
      <alignment horizontal="center" vertical="center"/>
    </xf>
    <xf numFmtId="0" fontId="10" fillId="2" borderId="69" xfId="0" applyFont="1" applyFill="1" applyBorder="1" applyAlignment="1">
      <alignment horizontal="center" vertical="center"/>
    </xf>
    <xf numFmtId="9" fontId="10" fillId="2" borderId="26" xfId="0" applyNumberFormat="1" applyFont="1" applyFill="1" applyBorder="1" applyAlignment="1">
      <alignment horizontal="center" vertical="center"/>
    </xf>
    <xf numFmtId="0" fontId="10" fillId="2" borderId="44" xfId="0" applyFont="1" applyFill="1" applyBorder="1" applyAlignment="1">
      <alignment horizontal="center" vertical="center"/>
    </xf>
    <xf numFmtId="0" fontId="10" fillId="4" borderId="22" xfId="0" applyFont="1" applyFill="1" applyBorder="1" applyAlignment="1">
      <alignment horizontal="center" vertical="center"/>
    </xf>
    <xf numFmtId="0" fontId="3" fillId="4" borderId="62" xfId="0" applyFont="1" applyFill="1" applyBorder="1" applyAlignment="1">
      <alignment horizontal="center" vertical="center"/>
    </xf>
    <xf numFmtId="0" fontId="3" fillId="4" borderId="63" xfId="0" applyFont="1" applyFill="1" applyBorder="1" applyAlignment="1">
      <alignment horizontal="center" vertical="center"/>
    </xf>
    <xf numFmtId="0" fontId="3" fillId="4" borderId="22" xfId="0" applyFont="1" applyFill="1" applyBorder="1" applyAlignment="1">
      <alignment horizontal="center" vertical="center"/>
    </xf>
    <xf numFmtId="0" fontId="3" fillId="4" borderId="44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9" fontId="10" fillId="0" borderId="44" xfId="0" applyNumberFormat="1" applyFont="1" applyBorder="1" applyAlignment="1">
      <alignment horizontal="right" vertical="center"/>
    </xf>
    <xf numFmtId="0" fontId="3" fillId="0" borderId="44" xfId="0" applyFont="1" applyBorder="1" applyAlignment="1">
      <alignment vertical="center"/>
    </xf>
    <xf numFmtId="0" fontId="9" fillId="2" borderId="70" xfId="0" applyFont="1" applyFill="1" applyBorder="1" applyAlignment="1">
      <alignment horizontal="center" vertical="center"/>
    </xf>
    <xf numFmtId="0" fontId="9" fillId="0" borderId="71" xfId="0" applyFont="1" applyBorder="1" applyAlignment="1">
      <alignment horizontal="center" vertical="center"/>
    </xf>
    <xf numFmtId="0" fontId="9" fillId="0" borderId="69" xfId="0" applyFont="1" applyBorder="1" applyAlignment="1">
      <alignment horizontal="center" vertical="center"/>
    </xf>
    <xf numFmtId="0" fontId="9" fillId="2" borderId="64" xfId="0" applyFont="1" applyFill="1" applyBorder="1" applyAlignment="1">
      <alignment horizontal="center" vertical="center"/>
    </xf>
    <xf numFmtId="0" fontId="9" fillId="0" borderId="72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9" fontId="10" fillId="2" borderId="6" xfId="0" applyNumberFormat="1" applyFont="1" applyFill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4" borderId="36" xfId="0" applyFont="1" applyFill="1" applyBorder="1" applyAlignment="1">
      <alignment horizontal="center" vertical="center"/>
    </xf>
    <xf numFmtId="0" fontId="3" fillId="4" borderId="37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33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62" xfId="0" applyFont="1" applyBorder="1" applyAlignment="1">
      <alignment horizontal="center" vertical="center"/>
    </xf>
    <xf numFmtId="0" fontId="10" fillId="2" borderId="34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11" fillId="2" borderId="21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23" xfId="0" applyFont="1" applyFill="1" applyBorder="1" applyAlignment="1">
      <alignment horizontal="center" vertical="center"/>
    </xf>
    <xf numFmtId="0" fontId="13" fillId="2" borderId="34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0" fontId="2" fillId="3" borderId="41" xfId="0" applyFont="1" applyFill="1" applyBorder="1" applyAlignment="1">
      <alignment horizontal="center" vertical="center"/>
    </xf>
    <xf numFmtId="0" fontId="10" fillId="5" borderId="8" xfId="0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horizontal="center" vertical="center"/>
    </xf>
    <xf numFmtId="0" fontId="10" fillId="5" borderId="39" xfId="0" applyFont="1" applyFill="1" applyBorder="1" applyAlignment="1">
      <alignment horizontal="center" vertical="center"/>
    </xf>
    <xf numFmtId="0" fontId="10" fillId="5" borderId="32" xfId="0" applyFont="1" applyFill="1" applyBorder="1" applyAlignment="1">
      <alignment horizontal="center" vertical="center"/>
    </xf>
    <xf numFmtId="0" fontId="10" fillId="5" borderId="47" xfId="0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10" fillId="5" borderId="38" xfId="0" applyFont="1" applyFill="1" applyBorder="1" applyAlignment="1">
      <alignment horizontal="center" vertical="center"/>
    </xf>
    <xf numFmtId="0" fontId="10" fillId="5" borderId="19" xfId="0" applyFont="1" applyFill="1" applyBorder="1" applyAlignment="1">
      <alignment horizontal="center" vertical="center"/>
    </xf>
    <xf numFmtId="0" fontId="10" fillId="2" borderId="34" xfId="0" applyFont="1" applyFill="1" applyBorder="1" applyAlignment="1">
      <alignment horizontal="center" vertical="center"/>
    </xf>
    <xf numFmtId="0" fontId="10" fillId="2" borderId="27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56" fontId="10" fillId="2" borderId="13" xfId="0" applyNumberFormat="1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73" xfId="0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 vertical="center" wrapText="1"/>
    </xf>
    <xf numFmtId="0" fontId="11" fillId="2" borderId="25" xfId="0" applyFont="1" applyFill="1" applyBorder="1" applyAlignment="1">
      <alignment horizontal="center" vertical="center" wrapText="1"/>
    </xf>
    <xf numFmtId="0" fontId="11" fillId="2" borderId="22" xfId="0" applyFont="1" applyFill="1" applyBorder="1" applyAlignment="1">
      <alignment horizontal="center" vertical="center" wrapText="1"/>
    </xf>
    <xf numFmtId="0" fontId="12" fillId="2" borderId="18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/>
    </xf>
    <xf numFmtId="0" fontId="11" fillId="2" borderId="35" xfId="0" applyFont="1" applyFill="1" applyBorder="1" applyAlignment="1">
      <alignment horizontal="center" vertical="center" wrapText="1"/>
    </xf>
    <xf numFmtId="0" fontId="11" fillId="2" borderId="44" xfId="0" applyFont="1" applyFill="1" applyBorder="1" applyAlignment="1">
      <alignment horizontal="center" vertical="center" wrapText="1"/>
    </xf>
    <xf numFmtId="56" fontId="3" fillId="4" borderId="27" xfId="0" applyNumberFormat="1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56" fontId="3" fillId="0" borderId="27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3" fillId="4" borderId="28" xfId="0" applyFont="1" applyFill="1" applyBorder="1" applyAlignment="1">
      <alignment horizontal="center" vertical="center"/>
    </xf>
    <xf numFmtId="0" fontId="3" fillId="4" borderId="50" xfId="0" applyFont="1" applyFill="1" applyBorder="1" applyAlignment="1">
      <alignment horizontal="center" vertical="center"/>
    </xf>
    <xf numFmtId="0" fontId="3" fillId="4" borderId="35" xfId="0" applyFont="1" applyFill="1" applyBorder="1" applyAlignment="1">
      <alignment horizontal="center" vertical="center"/>
    </xf>
    <xf numFmtId="0" fontId="3" fillId="4" borderId="27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3" borderId="45" xfId="0" applyFont="1" applyFill="1" applyBorder="1" applyAlignment="1">
      <alignment horizontal="center" vertical="center" textRotation="255"/>
    </xf>
    <xf numFmtId="0" fontId="9" fillId="3" borderId="67" xfId="0" applyFont="1" applyFill="1" applyBorder="1" applyAlignment="1">
      <alignment horizontal="center" vertical="center" textRotation="255"/>
    </xf>
    <xf numFmtId="0" fontId="12" fillId="0" borderId="0" xfId="0" applyFont="1" applyBorder="1" applyAlignment="1">
      <alignment horizontal="left" vertical="center"/>
    </xf>
    <xf numFmtId="0" fontId="14" fillId="3" borderId="35" xfId="0" applyFont="1" applyFill="1" applyBorder="1" applyAlignment="1">
      <alignment horizontal="center" vertical="center" wrapText="1"/>
    </xf>
    <xf numFmtId="0" fontId="14" fillId="3" borderId="27" xfId="0" applyFont="1" applyFill="1" applyBorder="1" applyAlignment="1">
      <alignment horizontal="center" vertical="center" wrapText="1"/>
    </xf>
    <xf numFmtId="0" fontId="14" fillId="3" borderId="57" xfId="0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center" vertical="center" wrapText="1"/>
    </xf>
    <xf numFmtId="0" fontId="14" fillId="3" borderId="44" xfId="0" applyFont="1" applyFill="1" applyBorder="1" applyAlignment="1">
      <alignment horizontal="center" vertical="center" wrapText="1"/>
    </xf>
    <xf numFmtId="0" fontId="14" fillId="3" borderId="23" xfId="0" applyFont="1" applyFill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 wrapText="1"/>
    </xf>
    <xf numFmtId="0" fontId="8" fillId="0" borderId="6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5" fillId="0" borderId="58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14" fillId="3" borderId="36" xfId="0" applyFont="1" applyFill="1" applyBorder="1" applyAlignment="1">
      <alignment horizontal="center" vertical="center"/>
    </xf>
    <xf numFmtId="0" fontId="14" fillId="3" borderId="52" xfId="0" applyFont="1" applyFill="1" applyBorder="1" applyAlignment="1">
      <alignment horizontal="center" vertical="center"/>
    </xf>
    <xf numFmtId="0" fontId="14" fillId="3" borderId="53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2" fillId="3" borderId="25" xfId="0" applyFont="1" applyFill="1" applyBorder="1" applyAlignment="1">
      <alignment horizontal="center" vertical="center" wrapText="1"/>
    </xf>
    <xf numFmtId="0" fontId="12" fillId="3" borderId="26" xfId="0" applyFont="1" applyFill="1" applyBorder="1" applyAlignment="1">
      <alignment horizontal="center" vertical="center" wrapText="1"/>
    </xf>
    <xf numFmtId="0" fontId="12" fillId="3" borderId="22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8" fillId="3" borderId="38" xfId="0" applyFont="1" applyFill="1" applyBorder="1" applyAlignment="1">
      <alignment horizontal="center" vertical="center"/>
    </xf>
    <xf numFmtId="0" fontId="8" fillId="3" borderId="40" xfId="0" applyFont="1" applyFill="1" applyBorder="1" applyAlignment="1">
      <alignment horizontal="center" vertical="center"/>
    </xf>
    <xf numFmtId="0" fontId="2" fillId="3" borderId="46" xfId="0" applyFont="1" applyFill="1" applyBorder="1" applyAlignment="1">
      <alignment horizontal="center" vertical="center"/>
    </xf>
    <xf numFmtId="0" fontId="2" fillId="3" borderId="61" xfId="0" applyFont="1" applyFill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</cellXfs>
  <cellStyles count="1">
    <cellStyle name="標準" xfId="0" builtinId="0"/>
  </cellStyles>
  <dxfs count="6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D0FED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C48"/>
  <sheetViews>
    <sheetView topLeftCell="L1" workbookViewId="0">
      <selection activeCell="AV13" sqref="AV13"/>
    </sheetView>
  </sheetViews>
  <sheetFormatPr defaultColWidth="8.875" defaultRowHeight="13.15" customHeight="1"/>
  <cols>
    <col min="1" max="1" width="1.125" style="211" customWidth="1"/>
    <col min="2" max="2" width="8.5" style="211" bestFit="1" customWidth="1"/>
    <col min="3" max="3" width="4.75" style="211" bestFit="1" customWidth="1"/>
    <col min="4" max="4" width="5.5" style="211" customWidth="1"/>
    <col min="5" max="5" width="3" style="211" bestFit="1" customWidth="1"/>
    <col min="6" max="6" width="3" style="211" customWidth="1"/>
    <col min="7" max="7" width="4" style="211" bestFit="1" customWidth="1"/>
    <col min="8" max="9" width="3.875" style="211" bestFit="1" customWidth="1"/>
    <col min="10" max="10" width="5.25" style="211" bestFit="1" customWidth="1"/>
    <col min="11" max="11" width="5.375" style="211" bestFit="1" customWidth="1"/>
    <col min="12" max="12" width="4.5" style="211" bestFit="1" customWidth="1"/>
    <col min="13" max="13" width="2.25" style="211" customWidth="1"/>
    <col min="14" max="14" width="8.5" style="211" bestFit="1" customWidth="1"/>
    <col min="15" max="15" width="4.75" style="211" bestFit="1" customWidth="1"/>
    <col min="16" max="16" width="5.25" style="211" bestFit="1" customWidth="1"/>
    <col min="17" max="18" width="3" style="211" bestFit="1" customWidth="1"/>
    <col min="19" max="19" width="4" style="211" bestFit="1" customWidth="1"/>
    <col min="20" max="21" width="3.875" style="211" bestFit="1" customWidth="1"/>
    <col min="22" max="22" width="5.25" style="211" bestFit="1" customWidth="1"/>
    <col min="23" max="23" width="5.375" style="211" bestFit="1" customWidth="1"/>
    <col min="24" max="24" width="4.5" style="211" bestFit="1" customWidth="1"/>
    <col min="25" max="25" width="2.25" style="211" customWidth="1"/>
    <col min="26" max="26" width="8.5" style="211" bestFit="1" customWidth="1"/>
    <col min="27" max="27" width="4.75" style="211" bestFit="1" customWidth="1"/>
    <col min="28" max="28" width="5.25" style="211" bestFit="1" customWidth="1"/>
    <col min="29" max="30" width="3" style="211" bestFit="1" customWidth="1"/>
    <col min="31" max="31" width="4" style="211" bestFit="1" customWidth="1"/>
    <col min="32" max="33" width="3.875" style="211" bestFit="1" customWidth="1"/>
    <col min="34" max="34" width="5.25" style="211" bestFit="1" customWidth="1"/>
    <col min="35" max="35" width="5.375" style="211" bestFit="1" customWidth="1"/>
    <col min="36" max="36" width="4.5" style="211" bestFit="1" customWidth="1"/>
    <col min="37" max="37" width="2.25" style="211" customWidth="1"/>
    <col min="38" max="38" width="8.5" style="211" bestFit="1" customWidth="1"/>
    <col min="39" max="39" width="4.75" style="211" bestFit="1" customWidth="1"/>
    <col min="40" max="40" width="5.25" style="211" bestFit="1" customWidth="1"/>
    <col min="41" max="42" width="3" style="211" bestFit="1" customWidth="1"/>
    <col min="43" max="43" width="4" style="211" bestFit="1" customWidth="1"/>
    <col min="44" max="45" width="3.875" style="211" bestFit="1" customWidth="1"/>
    <col min="46" max="46" width="5.25" style="211" bestFit="1" customWidth="1"/>
    <col min="47" max="47" width="5.375" style="211" bestFit="1" customWidth="1"/>
    <col min="48" max="48" width="4.5" style="211" bestFit="1" customWidth="1"/>
    <col min="49" max="49" width="2.25" style="211" customWidth="1"/>
    <col min="50" max="50" width="8.5" style="211" bestFit="1" customWidth="1"/>
    <col min="51" max="54" width="6.625" style="211" customWidth="1"/>
    <col min="55" max="55" width="11.125" style="211" customWidth="1"/>
    <col min="56" max="16384" width="8.875" style="211"/>
  </cols>
  <sheetData>
    <row r="1" spans="2:53" ht="13.15" customHeight="1" thickBot="1"/>
    <row r="2" spans="2:53" ht="13.15" customHeight="1" thickBot="1">
      <c r="B2" s="237"/>
      <c r="C2" s="142" t="s">
        <v>8</v>
      </c>
      <c r="D2" s="233" t="s">
        <v>73</v>
      </c>
      <c r="E2" s="234"/>
      <c r="F2" s="234"/>
      <c r="G2" s="235"/>
      <c r="H2" s="234"/>
      <c r="I2" s="233" t="s">
        <v>9</v>
      </c>
      <c r="J2" s="236"/>
      <c r="K2" s="239">
        <v>43471</v>
      </c>
      <c r="L2" s="240"/>
      <c r="N2" s="237"/>
      <c r="O2" s="142" t="s">
        <v>8</v>
      </c>
      <c r="P2" s="233" t="s">
        <v>73</v>
      </c>
      <c r="Q2" s="234"/>
      <c r="R2" s="234"/>
      <c r="S2" s="235"/>
      <c r="T2" s="234"/>
      <c r="U2" s="233" t="s">
        <v>9</v>
      </c>
      <c r="V2" s="236"/>
      <c r="W2" s="239">
        <v>43527</v>
      </c>
      <c r="X2" s="240"/>
      <c r="Z2" s="237"/>
      <c r="AA2" s="142" t="s">
        <v>8</v>
      </c>
      <c r="AB2" s="233" t="s">
        <v>73</v>
      </c>
      <c r="AC2" s="234"/>
      <c r="AD2" s="234"/>
      <c r="AE2" s="235"/>
      <c r="AF2" s="234"/>
      <c r="AG2" s="233" t="s">
        <v>9</v>
      </c>
      <c r="AH2" s="236"/>
      <c r="AI2" s="239">
        <v>43555</v>
      </c>
      <c r="AJ2" s="240"/>
      <c r="AL2" s="237"/>
      <c r="AM2" s="142" t="s">
        <v>8</v>
      </c>
      <c r="AN2" s="233" t="s">
        <v>65</v>
      </c>
      <c r="AO2" s="235"/>
      <c r="AP2" s="235"/>
      <c r="AQ2" s="235"/>
      <c r="AR2" s="234"/>
      <c r="AS2" s="233" t="s">
        <v>9</v>
      </c>
      <c r="AT2" s="236"/>
      <c r="AU2" s="239">
        <v>43597</v>
      </c>
      <c r="AV2" s="240"/>
      <c r="AX2" s="237"/>
      <c r="AY2" s="248" t="s">
        <v>39</v>
      </c>
      <c r="AZ2" s="244" t="s">
        <v>70</v>
      </c>
      <c r="BA2" s="242" t="s">
        <v>60</v>
      </c>
    </row>
    <row r="3" spans="2:53" ht="13.15" customHeight="1" thickBot="1">
      <c r="B3" s="241"/>
      <c r="C3" s="208" t="s">
        <v>13</v>
      </c>
      <c r="D3" s="212" t="s">
        <v>5</v>
      </c>
      <c r="E3" s="209" t="s">
        <v>20</v>
      </c>
      <c r="F3" s="141" t="s">
        <v>21</v>
      </c>
      <c r="G3" s="213" t="s">
        <v>55</v>
      </c>
      <c r="H3" s="214" t="s">
        <v>11</v>
      </c>
      <c r="I3" s="215" t="s">
        <v>12</v>
      </c>
      <c r="J3" s="216" t="s">
        <v>6</v>
      </c>
      <c r="K3" s="217" t="s">
        <v>3</v>
      </c>
      <c r="L3" s="142" t="s">
        <v>7</v>
      </c>
      <c r="N3" s="238"/>
      <c r="O3" s="98" t="s">
        <v>13</v>
      </c>
      <c r="P3" s="218" t="s">
        <v>5</v>
      </c>
      <c r="Q3" s="208" t="s">
        <v>20</v>
      </c>
      <c r="R3" s="141" t="s">
        <v>21</v>
      </c>
      <c r="S3" s="213" t="s">
        <v>55</v>
      </c>
      <c r="T3" s="219" t="s">
        <v>11</v>
      </c>
      <c r="U3" s="215" t="s">
        <v>12</v>
      </c>
      <c r="V3" s="220" t="s">
        <v>6</v>
      </c>
      <c r="W3" s="217" t="s">
        <v>3</v>
      </c>
      <c r="X3" s="142" t="s">
        <v>7</v>
      </c>
      <c r="Z3" s="238"/>
      <c r="AA3" s="98" t="s">
        <v>13</v>
      </c>
      <c r="AB3" s="218" t="s">
        <v>5</v>
      </c>
      <c r="AC3" s="208" t="s">
        <v>20</v>
      </c>
      <c r="AD3" s="210" t="s">
        <v>21</v>
      </c>
      <c r="AE3" s="219" t="s">
        <v>55</v>
      </c>
      <c r="AF3" s="219" t="s">
        <v>11</v>
      </c>
      <c r="AG3" s="215" t="s">
        <v>12</v>
      </c>
      <c r="AH3" s="220" t="s">
        <v>6</v>
      </c>
      <c r="AI3" s="216" t="s">
        <v>3</v>
      </c>
      <c r="AJ3" s="144" t="s">
        <v>7</v>
      </c>
      <c r="AL3" s="238"/>
      <c r="AM3" s="98" t="s">
        <v>13</v>
      </c>
      <c r="AN3" s="218" t="s">
        <v>5</v>
      </c>
      <c r="AO3" s="208" t="s">
        <v>20</v>
      </c>
      <c r="AP3" s="210" t="s">
        <v>21</v>
      </c>
      <c r="AQ3" s="219" t="s">
        <v>55</v>
      </c>
      <c r="AR3" s="219" t="s">
        <v>11</v>
      </c>
      <c r="AS3" s="215" t="s">
        <v>12</v>
      </c>
      <c r="AT3" s="220" t="s">
        <v>6</v>
      </c>
      <c r="AU3" s="216" t="s">
        <v>3</v>
      </c>
      <c r="AV3" s="144" t="s">
        <v>7</v>
      </c>
      <c r="AX3" s="238"/>
      <c r="AY3" s="249"/>
      <c r="AZ3" s="245"/>
      <c r="BA3" s="243"/>
    </row>
    <row r="4" spans="2:53" ht="13.15" customHeight="1">
      <c r="B4" s="45" t="s">
        <v>37</v>
      </c>
      <c r="C4" s="59">
        <v>1</v>
      </c>
      <c r="D4" s="69">
        <f>IF(C4=1,50,IF(C4=2,45,IF(C4=3,40,IF(C4=4,35,IF(C4=5,30,IF(C4=6,25,IF(C4=7,20,IF(C4=8,15,IF(C4=9,10,IF(C4=10,8,IF(C4=11,6,IF(C4=12,5,IF(C4=13,4,IF(C4=14,3,IF(C4=15,2,IF(C4=16,1,IF(C4=17,"",IF(C4=18,"",IF(C4=19,"",IF(C4=20,"",IF(C4="","")))))))))))))))))))))</f>
        <v>50</v>
      </c>
      <c r="E4" s="59">
        <v>7</v>
      </c>
      <c r="F4" s="71">
        <v>1</v>
      </c>
      <c r="G4" s="69">
        <f t="shared" ref="G4:G22" si="0">IF(E4="","",E4*5)</f>
        <v>35</v>
      </c>
      <c r="H4" s="75">
        <v>5</v>
      </c>
      <c r="I4" s="62">
        <v>1</v>
      </c>
      <c r="J4" s="69">
        <v>10</v>
      </c>
      <c r="K4" s="59"/>
      <c r="L4" s="69"/>
      <c r="N4" s="45" t="s">
        <v>37</v>
      </c>
      <c r="O4" s="61">
        <v>2</v>
      </c>
      <c r="P4" s="69">
        <f t="shared" ref="P4:P22" si="1">IF(O4=1,50,IF(O4=2,45,IF(O4=3,40,IF(O4=4,35,IF(O4=5,30,IF(O4=6,25,IF(O4=7,20,IF(O4=8,15,IF(O4=9,10,IF(O4=10,8,IF(O4=11,6,IF(O4=12,5,IF(O4=13,4,IF(O4=14,3,IF(O4=15,2,IF(O4=16,1,IF(O4=17,"",IF(O4=18,"",IF(O4=19,"",IF(O4=20,"",IF(O4="","")))))))))))))))))))))</f>
        <v>45</v>
      </c>
      <c r="Q4" s="59">
        <v>4</v>
      </c>
      <c r="R4" s="62">
        <v>2</v>
      </c>
      <c r="S4" s="69">
        <f>IF(Q4="","",Q4*7)</f>
        <v>28</v>
      </c>
      <c r="T4" s="54"/>
      <c r="U4" s="64"/>
      <c r="V4" s="45">
        <v>10</v>
      </c>
      <c r="W4" s="61"/>
      <c r="X4" s="45"/>
      <c r="Z4" s="45" t="s">
        <v>37</v>
      </c>
      <c r="AA4" s="45">
        <v>4</v>
      </c>
      <c r="AB4" s="69">
        <f t="shared" ref="AB4:AB22" si="2">IF(AA4=1,50,IF(AA4=2,45,IF(AA4=3,40,IF(AA4=4,35,IF(AA4=5,30,IF(AA4=6,25,IF(AA4=7,20,IF(AA4=8,15,IF(AA4=9,10,IF(AA4=10,8,IF(AA4=11,6,IF(AA4=12,5,IF(AA4=13,4,IF(AA4=14,3,IF(AA4=15,2,IF(AA4=16,1,IF(AA4=17,"",IF(AA4=18,"",IF(AA4=19,"",IF(AA4=20,"",IF(AA4="","")))))))))))))))))))))</f>
        <v>35</v>
      </c>
      <c r="AC4" s="44">
        <v>5</v>
      </c>
      <c r="AD4" s="47">
        <v>3</v>
      </c>
      <c r="AE4" s="69">
        <f t="shared" ref="AE4:AE22" si="3">IF(AC4="","",AC4*5)</f>
        <v>25</v>
      </c>
      <c r="AF4" s="65"/>
      <c r="AG4" s="47">
        <v>1</v>
      </c>
      <c r="AH4" s="61">
        <v>10</v>
      </c>
      <c r="AI4" s="45"/>
      <c r="AJ4" s="46"/>
      <c r="AL4" s="45" t="s">
        <v>37</v>
      </c>
      <c r="AM4" s="45">
        <v>7</v>
      </c>
      <c r="AN4" s="69">
        <f t="shared" ref="AN4:AN22" si="4">IF(AM4=1,50,IF(AM4=2,45,IF(AM4=3,40,IF(AM4=4,35,IF(AM4=5,30,IF(AM4=6,25,IF(AM4=7,20,IF(AM4=8,15,IF(AM4=9,10,IF(AM4=10,8,IF(AM4=11,6,IF(AM4=12,5,IF(AM4=13,4,IF(AM4=14,3,IF(AM4=15,2,IF(AM4=16,1,IF(AM4=17,"",IF(AM4=18,"",IF(AM4=19,"",IF(AM4=20,"",IF(AM4="","")))))))))))))))))))))</f>
        <v>20</v>
      </c>
      <c r="AO4" s="44">
        <v>2</v>
      </c>
      <c r="AP4" s="47">
        <v>4</v>
      </c>
      <c r="AQ4" s="69">
        <f>IF(AO4="","",AO4*7)</f>
        <v>14</v>
      </c>
      <c r="AR4" s="65"/>
      <c r="AS4" s="47"/>
      <c r="AT4" s="61">
        <v>10</v>
      </c>
      <c r="AU4" s="45"/>
      <c r="AV4" s="46"/>
      <c r="AX4" s="45" t="s">
        <v>37</v>
      </c>
      <c r="AY4" s="125">
        <v>10</v>
      </c>
      <c r="AZ4" s="125"/>
      <c r="BA4" s="69"/>
    </row>
    <row r="5" spans="2:53" ht="13.15" customHeight="1">
      <c r="B5" s="48" t="s">
        <v>36</v>
      </c>
      <c r="C5" s="60">
        <v>4</v>
      </c>
      <c r="D5" s="69">
        <f t="shared" ref="D5:D20" si="5">IF(C5=1,50,IF(C5=2,45,IF(C5=3,40,IF(C5=4,35,IF(C5=5,30,IF(C5=6,25,IF(C5=7,20,IF(C5=8,15,IF(C5=9,10,IF(C5=10,8,IF(C5=11,6,IF(C5=12,5,IF(C5=13,4,IF(C5=14,3,IF(C5=15,2,IF(C5=16,1,IF(C5=17,"",IF(C5=18,"",IF(C5=19,"",IF(C5=20,"",IF(C5="","")))))))))))))))))))))</f>
        <v>35</v>
      </c>
      <c r="E5" s="60">
        <v>5</v>
      </c>
      <c r="F5" s="50">
        <v>3</v>
      </c>
      <c r="G5" s="69">
        <f t="shared" si="0"/>
        <v>25</v>
      </c>
      <c r="H5" s="53"/>
      <c r="I5" s="63">
        <v>3</v>
      </c>
      <c r="J5" s="48">
        <v>10</v>
      </c>
      <c r="K5" s="60"/>
      <c r="L5" s="48"/>
      <c r="N5" s="48" t="s">
        <v>36</v>
      </c>
      <c r="O5" s="60">
        <v>1</v>
      </c>
      <c r="P5" s="69">
        <f t="shared" si="1"/>
        <v>50</v>
      </c>
      <c r="Q5" s="60">
        <v>5</v>
      </c>
      <c r="R5" s="63">
        <v>1</v>
      </c>
      <c r="S5" s="69">
        <f t="shared" ref="S5:S22" si="6">IF(Q5="","",Q5*7)</f>
        <v>35</v>
      </c>
      <c r="T5" s="53"/>
      <c r="U5" s="63">
        <v>1</v>
      </c>
      <c r="V5" s="48">
        <v>10</v>
      </c>
      <c r="W5" s="60"/>
      <c r="X5" s="48"/>
      <c r="Z5" s="48" t="s">
        <v>36</v>
      </c>
      <c r="AA5" s="48">
        <v>1</v>
      </c>
      <c r="AB5" s="69">
        <f t="shared" si="2"/>
        <v>50</v>
      </c>
      <c r="AC5" s="39">
        <v>8</v>
      </c>
      <c r="AD5" s="50">
        <v>0</v>
      </c>
      <c r="AE5" s="69">
        <f t="shared" si="3"/>
        <v>40</v>
      </c>
      <c r="AF5" s="66"/>
      <c r="AG5" s="50"/>
      <c r="AH5" s="60">
        <v>10</v>
      </c>
      <c r="AI5" s="48"/>
      <c r="AJ5" s="49"/>
      <c r="AL5" s="48" t="s">
        <v>36</v>
      </c>
      <c r="AM5" s="48">
        <v>1</v>
      </c>
      <c r="AN5" s="69">
        <f t="shared" si="4"/>
        <v>50</v>
      </c>
      <c r="AO5" s="39">
        <v>5</v>
      </c>
      <c r="AP5" s="50">
        <v>1</v>
      </c>
      <c r="AQ5" s="69">
        <f t="shared" ref="AQ5:AQ22" si="7">IF(AO5="","",AO5*7)</f>
        <v>35</v>
      </c>
      <c r="AR5" s="66"/>
      <c r="AS5" s="50"/>
      <c r="AT5" s="60">
        <v>10</v>
      </c>
      <c r="AU5" s="48"/>
      <c r="AV5" s="49"/>
      <c r="AX5" s="48" t="s">
        <v>36</v>
      </c>
      <c r="AY5" s="39">
        <v>10</v>
      </c>
      <c r="AZ5" s="39"/>
      <c r="BA5" s="48"/>
    </row>
    <row r="6" spans="2:53" ht="13.15" customHeight="1">
      <c r="B6" s="48" t="s">
        <v>48</v>
      </c>
      <c r="C6" s="60">
        <v>3</v>
      </c>
      <c r="D6" s="69">
        <f t="shared" si="5"/>
        <v>40</v>
      </c>
      <c r="E6" s="60">
        <v>5</v>
      </c>
      <c r="F6" s="50">
        <v>3</v>
      </c>
      <c r="G6" s="69">
        <f t="shared" si="0"/>
        <v>25</v>
      </c>
      <c r="H6" s="53"/>
      <c r="I6" s="63"/>
      <c r="J6" s="48">
        <v>10</v>
      </c>
      <c r="K6" s="60"/>
      <c r="L6" s="48"/>
      <c r="N6" s="48" t="s">
        <v>48</v>
      </c>
      <c r="O6" s="60">
        <v>6</v>
      </c>
      <c r="P6" s="69">
        <f t="shared" si="1"/>
        <v>25</v>
      </c>
      <c r="Q6" s="60">
        <v>4</v>
      </c>
      <c r="R6" s="63">
        <v>2</v>
      </c>
      <c r="S6" s="69">
        <f t="shared" si="6"/>
        <v>28</v>
      </c>
      <c r="T6" s="53"/>
      <c r="U6" s="63"/>
      <c r="V6" s="48">
        <v>10</v>
      </c>
      <c r="W6" s="60"/>
      <c r="X6" s="48"/>
      <c r="Z6" s="48" t="s">
        <v>48</v>
      </c>
      <c r="AA6" s="48">
        <v>5</v>
      </c>
      <c r="AB6" s="69">
        <f t="shared" si="2"/>
        <v>30</v>
      </c>
      <c r="AC6" s="39">
        <v>5</v>
      </c>
      <c r="AD6" s="50">
        <v>3</v>
      </c>
      <c r="AE6" s="69">
        <f t="shared" si="3"/>
        <v>25</v>
      </c>
      <c r="AF6" s="66"/>
      <c r="AG6" s="50"/>
      <c r="AH6" s="60">
        <v>10</v>
      </c>
      <c r="AI6" s="48"/>
      <c r="AJ6" s="49"/>
      <c r="AL6" s="48" t="s">
        <v>48</v>
      </c>
      <c r="AM6" s="48">
        <v>4</v>
      </c>
      <c r="AN6" s="69">
        <f t="shared" si="4"/>
        <v>35</v>
      </c>
      <c r="AO6" s="39">
        <v>4</v>
      </c>
      <c r="AP6" s="50">
        <v>2</v>
      </c>
      <c r="AQ6" s="69">
        <f t="shared" si="7"/>
        <v>28</v>
      </c>
      <c r="AR6" s="66"/>
      <c r="AS6" s="50">
        <v>1</v>
      </c>
      <c r="AT6" s="60">
        <v>10</v>
      </c>
      <c r="AU6" s="48"/>
      <c r="AV6" s="49"/>
      <c r="AX6" s="48" t="s">
        <v>48</v>
      </c>
      <c r="AY6" s="39">
        <v>10</v>
      </c>
      <c r="AZ6" s="39"/>
      <c r="BA6" s="48"/>
    </row>
    <row r="7" spans="2:53" ht="13.15" customHeight="1">
      <c r="B7" s="48" t="s">
        <v>46</v>
      </c>
      <c r="C7" s="60">
        <v>2</v>
      </c>
      <c r="D7" s="69">
        <f t="shared" si="5"/>
        <v>45</v>
      </c>
      <c r="E7" s="60">
        <v>7</v>
      </c>
      <c r="F7" s="50">
        <v>1</v>
      </c>
      <c r="G7" s="69">
        <f t="shared" si="0"/>
        <v>35</v>
      </c>
      <c r="H7" s="53"/>
      <c r="I7" s="63">
        <v>1</v>
      </c>
      <c r="J7" s="48">
        <v>10</v>
      </c>
      <c r="K7" s="60"/>
      <c r="L7" s="48"/>
      <c r="N7" s="48" t="s">
        <v>46</v>
      </c>
      <c r="O7" s="60">
        <v>5</v>
      </c>
      <c r="P7" s="69">
        <f t="shared" si="1"/>
        <v>30</v>
      </c>
      <c r="Q7" s="60">
        <v>4</v>
      </c>
      <c r="R7" s="63">
        <v>2</v>
      </c>
      <c r="S7" s="69">
        <f t="shared" si="6"/>
        <v>28</v>
      </c>
      <c r="T7" s="53"/>
      <c r="U7" s="63"/>
      <c r="V7" s="48">
        <v>10</v>
      </c>
      <c r="W7" s="60"/>
      <c r="X7" s="48"/>
      <c r="Z7" s="48" t="s">
        <v>46</v>
      </c>
      <c r="AA7" s="48">
        <v>2</v>
      </c>
      <c r="AB7" s="69">
        <f t="shared" si="2"/>
        <v>45</v>
      </c>
      <c r="AC7" s="39">
        <v>7</v>
      </c>
      <c r="AD7" s="50">
        <v>1</v>
      </c>
      <c r="AE7" s="69">
        <f t="shared" si="3"/>
        <v>35</v>
      </c>
      <c r="AF7" s="66"/>
      <c r="AG7" s="50"/>
      <c r="AH7" s="60">
        <v>10</v>
      </c>
      <c r="AI7" s="48"/>
      <c r="AJ7" s="49"/>
      <c r="AL7" s="48" t="s">
        <v>46</v>
      </c>
      <c r="AM7" s="48">
        <v>2</v>
      </c>
      <c r="AN7" s="69">
        <f t="shared" si="4"/>
        <v>45</v>
      </c>
      <c r="AO7" s="39">
        <v>5</v>
      </c>
      <c r="AP7" s="50">
        <v>1</v>
      </c>
      <c r="AQ7" s="69">
        <f t="shared" si="7"/>
        <v>35</v>
      </c>
      <c r="AR7" s="66"/>
      <c r="AS7" s="50"/>
      <c r="AT7" s="60">
        <v>10</v>
      </c>
      <c r="AU7" s="48"/>
      <c r="AV7" s="49"/>
      <c r="AX7" s="48" t="s">
        <v>46</v>
      </c>
      <c r="AY7" s="39">
        <v>10</v>
      </c>
      <c r="AZ7" s="39"/>
      <c r="BA7" s="48"/>
    </row>
    <row r="8" spans="2:53" ht="13.15" customHeight="1">
      <c r="B8" s="48" t="s">
        <v>41</v>
      </c>
      <c r="C8" s="60">
        <v>6</v>
      </c>
      <c r="D8" s="69">
        <f t="shared" si="5"/>
        <v>25</v>
      </c>
      <c r="E8" s="60">
        <v>4</v>
      </c>
      <c r="F8" s="50">
        <v>4</v>
      </c>
      <c r="G8" s="69">
        <f t="shared" si="0"/>
        <v>20</v>
      </c>
      <c r="H8" s="53"/>
      <c r="I8" s="63"/>
      <c r="J8" s="48">
        <v>10</v>
      </c>
      <c r="K8" s="60"/>
      <c r="L8" s="48"/>
      <c r="N8" s="48" t="s">
        <v>41</v>
      </c>
      <c r="O8" s="60">
        <v>8</v>
      </c>
      <c r="P8" s="69">
        <f t="shared" si="1"/>
        <v>15</v>
      </c>
      <c r="Q8" s="60">
        <v>2</v>
      </c>
      <c r="R8" s="63">
        <v>4</v>
      </c>
      <c r="S8" s="69">
        <f t="shared" si="6"/>
        <v>14</v>
      </c>
      <c r="T8" s="53"/>
      <c r="U8" s="63"/>
      <c r="V8" s="48">
        <v>10</v>
      </c>
      <c r="W8" s="60"/>
      <c r="X8" s="48"/>
      <c r="Z8" s="48" t="s">
        <v>41</v>
      </c>
      <c r="AA8" s="48">
        <v>7</v>
      </c>
      <c r="AB8" s="69">
        <f t="shared" si="2"/>
        <v>20</v>
      </c>
      <c r="AC8" s="39">
        <v>2</v>
      </c>
      <c r="AD8" s="50">
        <v>6</v>
      </c>
      <c r="AE8" s="69">
        <f t="shared" si="3"/>
        <v>10</v>
      </c>
      <c r="AF8" s="66">
        <v>5</v>
      </c>
      <c r="AG8" s="50">
        <v>1</v>
      </c>
      <c r="AH8" s="60">
        <v>10</v>
      </c>
      <c r="AI8" s="48"/>
      <c r="AJ8" s="49"/>
      <c r="AL8" s="48" t="s">
        <v>41</v>
      </c>
      <c r="AM8" s="48">
        <v>10</v>
      </c>
      <c r="AN8" s="69">
        <f t="shared" si="4"/>
        <v>8</v>
      </c>
      <c r="AO8" s="39">
        <v>2</v>
      </c>
      <c r="AP8" s="50">
        <v>4</v>
      </c>
      <c r="AQ8" s="69">
        <f t="shared" si="7"/>
        <v>14</v>
      </c>
      <c r="AR8" s="66"/>
      <c r="AS8" s="50"/>
      <c r="AT8" s="60">
        <v>10</v>
      </c>
      <c r="AU8" s="48"/>
      <c r="AV8" s="49"/>
      <c r="AX8" s="48" t="s">
        <v>41</v>
      </c>
      <c r="AY8" s="39">
        <v>10</v>
      </c>
      <c r="AZ8" s="39"/>
      <c r="BA8" s="48"/>
    </row>
    <row r="9" spans="2:53" ht="13.15" customHeight="1">
      <c r="B9" s="48" t="s">
        <v>59</v>
      </c>
      <c r="C9" s="60">
        <v>7</v>
      </c>
      <c r="D9" s="69">
        <f t="shared" si="5"/>
        <v>20</v>
      </c>
      <c r="E9" s="60">
        <v>3</v>
      </c>
      <c r="F9" s="50">
        <v>5</v>
      </c>
      <c r="G9" s="69">
        <f t="shared" si="0"/>
        <v>15</v>
      </c>
      <c r="H9" s="53"/>
      <c r="I9" s="63"/>
      <c r="J9" s="48">
        <v>10</v>
      </c>
      <c r="K9" s="60"/>
      <c r="L9" s="73"/>
      <c r="N9" s="48" t="s">
        <v>59</v>
      </c>
      <c r="O9" s="60">
        <v>3</v>
      </c>
      <c r="P9" s="69">
        <f t="shared" si="1"/>
        <v>40</v>
      </c>
      <c r="Q9" s="60">
        <v>4</v>
      </c>
      <c r="R9" s="63">
        <v>2</v>
      </c>
      <c r="S9" s="69">
        <f t="shared" si="6"/>
        <v>28</v>
      </c>
      <c r="T9" s="53"/>
      <c r="U9" s="63"/>
      <c r="V9" s="48">
        <v>10</v>
      </c>
      <c r="W9" s="60"/>
      <c r="X9" s="73"/>
      <c r="Z9" s="48" t="s">
        <v>59</v>
      </c>
      <c r="AA9" s="48">
        <v>6</v>
      </c>
      <c r="AB9" s="69">
        <f t="shared" si="2"/>
        <v>25</v>
      </c>
      <c r="AC9" s="39">
        <v>3</v>
      </c>
      <c r="AD9" s="50">
        <v>5</v>
      </c>
      <c r="AE9" s="69">
        <f t="shared" si="3"/>
        <v>15</v>
      </c>
      <c r="AF9" s="66"/>
      <c r="AG9" s="50"/>
      <c r="AH9" s="60">
        <v>10</v>
      </c>
      <c r="AI9" s="48"/>
      <c r="AJ9" s="51"/>
      <c r="AL9" s="48" t="s">
        <v>59</v>
      </c>
      <c r="AM9" s="48">
        <v>6</v>
      </c>
      <c r="AN9" s="69">
        <f t="shared" si="4"/>
        <v>25</v>
      </c>
      <c r="AO9" s="39">
        <v>4</v>
      </c>
      <c r="AP9" s="50">
        <v>2</v>
      </c>
      <c r="AQ9" s="69">
        <f t="shared" si="7"/>
        <v>28</v>
      </c>
      <c r="AR9" s="66"/>
      <c r="AS9" s="50"/>
      <c r="AT9" s="60">
        <v>10</v>
      </c>
      <c r="AU9" s="48"/>
      <c r="AV9" s="51"/>
      <c r="AX9" s="48" t="s">
        <v>59</v>
      </c>
      <c r="AY9" s="39">
        <v>10</v>
      </c>
      <c r="AZ9" s="39"/>
      <c r="BA9" s="48"/>
    </row>
    <row r="10" spans="2:53" ht="13.15" customHeight="1">
      <c r="B10" s="48" t="s">
        <v>42</v>
      </c>
      <c r="C10" s="222"/>
      <c r="D10" s="223" t="str">
        <f t="shared" si="5"/>
        <v/>
      </c>
      <c r="E10" s="222"/>
      <c r="F10" s="224"/>
      <c r="G10" s="223" t="str">
        <f t="shared" si="0"/>
        <v/>
      </c>
      <c r="H10" s="225"/>
      <c r="I10" s="226"/>
      <c r="J10" s="227"/>
      <c r="K10" s="222"/>
      <c r="L10" s="227"/>
      <c r="N10" s="48" t="s">
        <v>42</v>
      </c>
      <c r="O10" s="60">
        <v>4</v>
      </c>
      <c r="P10" s="69">
        <f t="shared" si="1"/>
        <v>35</v>
      </c>
      <c r="Q10" s="60">
        <v>4</v>
      </c>
      <c r="R10" s="63">
        <v>2</v>
      </c>
      <c r="S10" s="69">
        <f t="shared" si="6"/>
        <v>28</v>
      </c>
      <c r="T10" s="53">
        <v>5</v>
      </c>
      <c r="U10" s="63">
        <v>3</v>
      </c>
      <c r="V10" s="48">
        <v>10</v>
      </c>
      <c r="W10" s="60"/>
      <c r="X10" s="48"/>
      <c r="Z10" s="48" t="s">
        <v>42</v>
      </c>
      <c r="AA10" s="48">
        <v>3</v>
      </c>
      <c r="AB10" s="69">
        <f t="shared" si="2"/>
        <v>40</v>
      </c>
      <c r="AC10" s="39">
        <v>7</v>
      </c>
      <c r="AD10" s="50">
        <v>1</v>
      </c>
      <c r="AE10" s="69">
        <f t="shared" si="3"/>
        <v>35</v>
      </c>
      <c r="AF10" s="66"/>
      <c r="AG10" s="50">
        <v>1</v>
      </c>
      <c r="AH10" s="60">
        <v>10</v>
      </c>
      <c r="AI10" s="48"/>
      <c r="AJ10" s="49"/>
      <c r="AL10" s="48" t="s">
        <v>42</v>
      </c>
      <c r="AM10" s="48">
        <v>3</v>
      </c>
      <c r="AN10" s="69">
        <f t="shared" si="4"/>
        <v>40</v>
      </c>
      <c r="AO10" s="39">
        <v>4</v>
      </c>
      <c r="AP10" s="50">
        <v>2</v>
      </c>
      <c r="AQ10" s="69">
        <f t="shared" si="7"/>
        <v>28</v>
      </c>
      <c r="AR10" s="66">
        <v>5</v>
      </c>
      <c r="AS10" s="50">
        <v>2</v>
      </c>
      <c r="AT10" s="60">
        <v>10</v>
      </c>
      <c r="AU10" s="48">
        <v>-20</v>
      </c>
      <c r="AV10" s="49" t="s">
        <v>97</v>
      </c>
      <c r="AX10" s="48" t="s">
        <v>42</v>
      </c>
      <c r="AY10" s="39">
        <v>10</v>
      </c>
      <c r="AZ10" s="39"/>
      <c r="BA10" s="48"/>
    </row>
    <row r="11" spans="2:53" ht="13.15" customHeight="1">
      <c r="B11" s="48" t="s">
        <v>40</v>
      </c>
      <c r="C11" s="60">
        <v>8</v>
      </c>
      <c r="D11" s="69">
        <f t="shared" si="5"/>
        <v>15</v>
      </c>
      <c r="E11" s="60">
        <v>3</v>
      </c>
      <c r="F11" s="50">
        <v>5</v>
      </c>
      <c r="G11" s="69">
        <f t="shared" si="0"/>
        <v>15</v>
      </c>
      <c r="H11" s="53"/>
      <c r="I11" s="63"/>
      <c r="J11" s="48">
        <v>10</v>
      </c>
      <c r="K11" s="60"/>
      <c r="L11" s="48"/>
      <c r="N11" s="48" t="s">
        <v>40</v>
      </c>
      <c r="O11" s="60">
        <v>7</v>
      </c>
      <c r="P11" s="69">
        <f t="shared" si="1"/>
        <v>20</v>
      </c>
      <c r="Q11" s="60">
        <v>3</v>
      </c>
      <c r="R11" s="63">
        <v>3</v>
      </c>
      <c r="S11" s="69">
        <f t="shared" si="6"/>
        <v>21</v>
      </c>
      <c r="T11" s="53"/>
      <c r="U11" s="63">
        <v>1</v>
      </c>
      <c r="V11" s="48">
        <v>10</v>
      </c>
      <c r="W11" s="60"/>
      <c r="X11" s="48"/>
      <c r="Z11" s="48" t="s">
        <v>40</v>
      </c>
      <c r="AA11" s="227"/>
      <c r="AB11" s="223" t="str">
        <f t="shared" si="2"/>
        <v/>
      </c>
      <c r="AC11" s="230"/>
      <c r="AD11" s="224"/>
      <c r="AE11" s="223" t="str">
        <f t="shared" si="3"/>
        <v/>
      </c>
      <c r="AF11" s="231"/>
      <c r="AG11" s="224"/>
      <c r="AH11" s="222"/>
      <c r="AI11" s="227"/>
      <c r="AJ11" s="232"/>
      <c r="AL11" s="48" t="s">
        <v>40</v>
      </c>
      <c r="AM11" s="48">
        <v>5</v>
      </c>
      <c r="AN11" s="69">
        <f t="shared" si="4"/>
        <v>30</v>
      </c>
      <c r="AO11" s="39">
        <v>4</v>
      </c>
      <c r="AP11" s="50">
        <v>2</v>
      </c>
      <c r="AQ11" s="69">
        <f t="shared" si="7"/>
        <v>28</v>
      </c>
      <c r="AR11" s="66"/>
      <c r="AS11" s="50"/>
      <c r="AT11" s="60">
        <v>10</v>
      </c>
      <c r="AU11" s="48"/>
      <c r="AV11" s="49"/>
      <c r="AX11" s="48" t="s">
        <v>40</v>
      </c>
      <c r="AY11" s="39">
        <v>10</v>
      </c>
      <c r="AZ11" s="39"/>
      <c r="BA11" s="48"/>
    </row>
    <row r="12" spans="2:53" ht="13.15" customHeight="1">
      <c r="B12" s="48" t="s">
        <v>38</v>
      </c>
      <c r="C12" s="60">
        <v>9</v>
      </c>
      <c r="D12" s="69">
        <f t="shared" si="5"/>
        <v>10</v>
      </c>
      <c r="E12" s="60">
        <v>2</v>
      </c>
      <c r="F12" s="50">
        <v>6</v>
      </c>
      <c r="G12" s="69">
        <f t="shared" si="0"/>
        <v>10</v>
      </c>
      <c r="H12" s="53"/>
      <c r="I12" s="63"/>
      <c r="J12" s="48">
        <v>10</v>
      </c>
      <c r="K12" s="60"/>
      <c r="L12" s="48"/>
      <c r="N12" s="48" t="s">
        <v>38</v>
      </c>
      <c r="O12" s="222"/>
      <c r="P12" s="223" t="str">
        <f t="shared" si="1"/>
        <v/>
      </c>
      <c r="Q12" s="222"/>
      <c r="R12" s="226"/>
      <c r="S12" s="223" t="str">
        <f t="shared" si="6"/>
        <v/>
      </c>
      <c r="T12" s="225"/>
      <c r="U12" s="226"/>
      <c r="V12" s="227"/>
      <c r="W12" s="222"/>
      <c r="X12" s="227"/>
      <c r="Z12" s="48" t="s">
        <v>38</v>
      </c>
      <c r="AA12" s="48">
        <v>10</v>
      </c>
      <c r="AB12" s="69">
        <f t="shared" si="2"/>
        <v>8</v>
      </c>
      <c r="AC12" s="39">
        <v>2</v>
      </c>
      <c r="AD12" s="50">
        <v>6</v>
      </c>
      <c r="AE12" s="69">
        <f t="shared" si="3"/>
        <v>10</v>
      </c>
      <c r="AF12" s="66"/>
      <c r="AG12" s="50">
        <v>1</v>
      </c>
      <c r="AH12" s="60">
        <v>10</v>
      </c>
      <c r="AI12" s="48"/>
      <c r="AJ12" s="49"/>
      <c r="AL12" s="48" t="s">
        <v>38</v>
      </c>
      <c r="AM12" s="48">
        <v>8</v>
      </c>
      <c r="AN12" s="69">
        <f t="shared" si="4"/>
        <v>15</v>
      </c>
      <c r="AO12" s="39">
        <v>2</v>
      </c>
      <c r="AP12" s="50">
        <v>4</v>
      </c>
      <c r="AQ12" s="69">
        <f t="shared" si="7"/>
        <v>14</v>
      </c>
      <c r="AR12" s="66"/>
      <c r="AS12" s="50"/>
      <c r="AT12" s="60">
        <v>10</v>
      </c>
      <c r="AU12" s="48"/>
      <c r="AV12" s="49"/>
      <c r="AX12" s="48" t="s">
        <v>38</v>
      </c>
      <c r="AY12" s="39">
        <v>10</v>
      </c>
      <c r="AZ12" s="39"/>
      <c r="BA12" s="48"/>
    </row>
    <row r="13" spans="2:53" ht="13.15" customHeight="1">
      <c r="B13" s="48" t="s">
        <v>43</v>
      </c>
      <c r="C13" s="60">
        <v>10</v>
      </c>
      <c r="D13" s="69">
        <f t="shared" si="5"/>
        <v>8</v>
      </c>
      <c r="E13" s="60">
        <v>2</v>
      </c>
      <c r="F13" s="50">
        <v>6</v>
      </c>
      <c r="G13" s="69">
        <f t="shared" si="0"/>
        <v>10</v>
      </c>
      <c r="H13" s="53"/>
      <c r="I13" s="63"/>
      <c r="J13" s="48">
        <v>10</v>
      </c>
      <c r="K13" s="60"/>
      <c r="L13" s="48"/>
      <c r="N13" s="48" t="s">
        <v>43</v>
      </c>
      <c r="O13" s="60">
        <v>9</v>
      </c>
      <c r="P13" s="69">
        <f t="shared" si="1"/>
        <v>10</v>
      </c>
      <c r="Q13" s="60">
        <v>0</v>
      </c>
      <c r="R13" s="63">
        <v>6</v>
      </c>
      <c r="S13" s="69">
        <f t="shared" si="6"/>
        <v>0</v>
      </c>
      <c r="T13" s="53"/>
      <c r="U13" s="63"/>
      <c r="V13" s="48">
        <v>10</v>
      </c>
      <c r="W13" s="60"/>
      <c r="X13" s="48"/>
      <c r="Z13" s="48" t="s">
        <v>43</v>
      </c>
      <c r="AA13" s="48">
        <v>9</v>
      </c>
      <c r="AB13" s="69">
        <f t="shared" si="2"/>
        <v>10</v>
      </c>
      <c r="AC13" s="39">
        <v>2</v>
      </c>
      <c r="AD13" s="50">
        <v>6</v>
      </c>
      <c r="AE13" s="69">
        <f t="shared" si="3"/>
        <v>10</v>
      </c>
      <c r="AF13" s="66"/>
      <c r="AG13" s="50"/>
      <c r="AH13" s="60">
        <v>10</v>
      </c>
      <c r="AI13" s="48"/>
      <c r="AJ13" s="49"/>
      <c r="AL13" s="48" t="s">
        <v>43</v>
      </c>
      <c r="AM13" s="48">
        <v>9</v>
      </c>
      <c r="AN13" s="69">
        <f t="shared" si="4"/>
        <v>10</v>
      </c>
      <c r="AO13" s="39">
        <v>2</v>
      </c>
      <c r="AP13" s="50">
        <v>4</v>
      </c>
      <c r="AQ13" s="69">
        <f t="shared" si="7"/>
        <v>14</v>
      </c>
      <c r="AR13" s="66"/>
      <c r="AS13" s="50"/>
      <c r="AT13" s="60">
        <v>10</v>
      </c>
      <c r="AU13" s="48"/>
      <c r="AV13" s="49"/>
      <c r="AX13" s="48" t="s">
        <v>43</v>
      </c>
      <c r="AY13" s="39">
        <v>10</v>
      </c>
      <c r="AZ13" s="39"/>
      <c r="BA13" s="48"/>
    </row>
    <row r="14" spans="2:53" ht="13.15" customHeight="1">
      <c r="B14" s="48" t="s">
        <v>44</v>
      </c>
      <c r="C14" s="60">
        <v>11</v>
      </c>
      <c r="D14" s="69">
        <f t="shared" si="5"/>
        <v>6</v>
      </c>
      <c r="E14" s="60">
        <v>2</v>
      </c>
      <c r="F14" s="50">
        <v>6</v>
      </c>
      <c r="G14" s="69">
        <f t="shared" si="0"/>
        <v>10</v>
      </c>
      <c r="H14" s="53"/>
      <c r="I14" s="63"/>
      <c r="J14" s="48">
        <v>10</v>
      </c>
      <c r="K14" s="60"/>
      <c r="L14" s="48"/>
      <c r="N14" s="48" t="s">
        <v>44</v>
      </c>
      <c r="O14" s="60">
        <v>10</v>
      </c>
      <c r="P14" s="69">
        <f t="shared" si="1"/>
        <v>8</v>
      </c>
      <c r="Q14" s="60">
        <v>0</v>
      </c>
      <c r="R14" s="63">
        <v>6</v>
      </c>
      <c r="S14" s="69">
        <f t="shared" si="6"/>
        <v>0</v>
      </c>
      <c r="T14" s="53"/>
      <c r="U14" s="63"/>
      <c r="V14" s="48">
        <v>10</v>
      </c>
      <c r="W14" s="60"/>
      <c r="X14" s="48"/>
      <c r="Z14" s="48" t="s">
        <v>44</v>
      </c>
      <c r="AA14" s="48">
        <v>8</v>
      </c>
      <c r="AB14" s="69">
        <f t="shared" si="2"/>
        <v>15</v>
      </c>
      <c r="AC14" s="39">
        <v>2</v>
      </c>
      <c r="AD14" s="50">
        <v>6</v>
      </c>
      <c r="AE14" s="69">
        <f t="shared" si="3"/>
        <v>10</v>
      </c>
      <c r="AF14" s="66"/>
      <c r="AG14" s="50"/>
      <c r="AH14" s="60">
        <v>10</v>
      </c>
      <c r="AI14" s="48"/>
      <c r="AJ14" s="49"/>
      <c r="AL14" s="48" t="s">
        <v>44</v>
      </c>
      <c r="AM14" s="48">
        <v>12</v>
      </c>
      <c r="AN14" s="69">
        <f t="shared" si="4"/>
        <v>5</v>
      </c>
      <c r="AO14" s="39">
        <v>1</v>
      </c>
      <c r="AP14" s="50">
        <v>5</v>
      </c>
      <c r="AQ14" s="69">
        <f t="shared" si="7"/>
        <v>7</v>
      </c>
      <c r="AR14" s="66"/>
      <c r="AS14" s="50"/>
      <c r="AT14" s="60">
        <v>10</v>
      </c>
      <c r="AU14" s="48"/>
      <c r="AV14" s="49"/>
      <c r="AX14" s="48" t="s">
        <v>44</v>
      </c>
      <c r="AY14" s="39">
        <v>10</v>
      </c>
      <c r="AZ14" s="39"/>
      <c r="BA14" s="48"/>
    </row>
    <row r="15" spans="2:53" ht="13.15" customHeight="1">
      <c r="B15" s="48" t="s">
        <v>58</v>
      </c>
      <c r="C15" s="222"/>
      <c r="D15" s="223" t="str">
        <f t="shared" si="5"/>
        <v/>
      </c>
      <c r="E15" s="222"/>
      <c r="F15" s="224"/>
      <c r="G15" s="223" t="str">
        <f t="shared" si="0"/>
        <v/>
      </c>
      <c r="H15" s="225"/>
      <c r="I15" s="226"/>
      <c r="J15" s="227"/>
      <c r="K15" s="222"/>
      <c r="L15" s="227"/>
      <c r="N15" s="48" t="s">
        <v>58</v>
      </c>
      <c r="O15" s="222"/>
      <c r="P15" s="223" t="str">
        <f t="shared" si="1"/>
        <v/>
      </c>
      <c r="Q15" s="222"/>
      <c r="R15" s="226"/>
      <c r="S15" s="223" t="str">
        <f t="shared" si="6"/>
        <v/>
      </c>
      <c r="T15" s="225"/>
      <c r="U15" s="226"/>
      <c r="V15" s="227"/>
      <c r="W15" s="222"/>
      <c r="X15" s="227"/>
      <c r="Z15" s="48" t="s">
        <v>58</v>
      </c>
      <c r="AA15" s="227"/>
      <c r="AB15" s="223" t="str">
        <f t="shared" si="2"/>
        <v/>
      </c>
      <c r="AC15" s="230"/>
      <c r="AD15" s="224"/>
      <c r="AE15" s="223" t="str">
        <f t="shared" si="3"/>
        <v/>
      </c>
      <c r="AF15" s="231"/>
      <c r="AG15" s="224"/>
      <c r="AH15" s="222"/>
      <c r="AI15" s="227"/>
      <c r="AJ15" s="232"/>
      <c r="AL15" s="48" t="s">
        <v>58</v>
      </c>
      <c r="AM15" s="227"/>
      <c r="AN15" s="223" t="str">
        <f t="shared" si="4"/>
        <v/>
      </c>
      <c r="AO15" s="230"/>
      <c r="AP15" s="224"/>
      <c r="AQ15" s="223" t="str">
        <f t="shared" si="7"/>
        <v/>
      </c>
      <c r="AR15" s="231"/>
      <c r="AS15" s="224"/>
      <c r="AT15" s="222"/>
      <c r="AU15" s="227"/>
      <c r="AV15" s="232"/>
      <c r="AX15" s="48" t="s">
        <v>58</v>
      </c>
      <c r="AY15" s="39"/>
      <c r="AZ15" s="39"/>
      <c r="BA15" s="48"/>
    </row>
    <row r="16" spans="2:53" ht="13.15" customHeight="1">
      <c r="B16" s="48" t="s">
        <v>45</v>
      </c>
      <c r="C16" s="222"/>
      <c r="D16" s="223" t="str">
        <f t="shared" si="5"/>
        <v/>
      </c>
      <c r="E16" s="222"/>
      <c r="F16" s="224"/>
      <c r="G16" s="223" t="str">
        <f t="shared" si="0"/>
        <v/>
      </c>
      <c r="H16" s="225"/>
      <c r="I16" s="226"/>
      <c r="J16" s="227"/>
      <c r="K16" s="222"/>
      <c r="L16" s="227"/>
      <c r="N16" s="48" t="s">
        <v>45</v>
      </c>
      <c r="O16" s="222"/>
      <c r="P16" s="223" t="str">
        <f t="shared" si="1"/>
        <v/>
      </c>
      <c r="Q16" s="222"/>
      <c r="R16" s="226"/>
      <c r="S16" s="223" t="str">
        <f t="shared" si="6"/>
        <v/>
      </c>
      <c r="T16" s="225"/>
      <c r="U16" s="226"/>
      <c r="V16" s="227"/>
      <c r="W16" s="222"/>
      <c r="X16" s="227"/>
      <c r="Z16" s="48" t="s">
        <v>45</v>
      </c>
      <c r="AA16" s="48">
        <v>11</v>
      </c>
      <c r="AB16" s="69">
        <f t="shared" si="2"/>
        <v>6</v>
      </c>
      <c r="AC16" s="39">
        <v>1</v>
      </c>
      <c r="AD16" s="50">
        <v>7</v>
      </c>
      <c r="AE16" s="69">
        <f t="shared" si="3"/>
        <v>5</v>
      </c>
      <c r="AF16" s="66"/>
      <c r="AG16" s="50"/>
      <c r="AH16" s="60">
        <v>10</v>
      </c>
      <c r="AI16" s="48"/>
      <c r="AJ16" s="49"/>
      <c r="AL16" s="48" t="s">
        <v>45</v>
      </c>
      <c r="AM16" s="48">
        <v>11</v>
      </c>
      <c r="AN16" s="69">
        <f t="shared" si="4"/>
        <v>6</v>
      </c>
      <c r="AO16" s="39">
        <v>1</v>
      </c>
      <c r="AP16" s="50">
        <v>5</v>
      </c>
      <c r="AQ16" s="69">
        <f t="shared" si="7"/>
        <v>7</v>
      </c>
      <c r="AR16" s="66"/>
      <c r="AS16" s="50"/>
      <c r="AT16" s="60">
        <v>10</v>
      </c>
      <c r="AU16" s="48"/>
      <c r="AV16" s="49"/>
      <c r="AX16" s="48" t="s">
        <v>45</v>
      </c>
      <c r="AY16" s="39"/>
      <c r="AZ16" s="39"/>
      <c r="BA16" s="48"/>
    </row>
    <row r="17" spans="2:55" ht="13.15" customHeight="1">
      <c r="B17" s="48" t="s">
        <v>95</v>
      </c>
      <c r="C17" s="222"/>
      <c r="D17" s="223" t="str">
        <f t="shared" si="5"/>
        <v/>
      </c>
      <c r="E17" s="222"/>
      <c r="F17" s="224"/>
      <c r="G17" s="223" t="str">
        <f t="shared" si="0"/>
        <v/>
      </c>
      <c r="H17" s="225"/>
      <c r="I17" s="226"/>
      <c r="J17" s="227"/>
      <c r="K17" s="222"/>
      <c r="L17" s="227"/>
      <c r="N17" s="48" t="s">
        <v>95</v>
      </c>
      <c r="O17" s="222"/>
      <c r="P17" s="223" t="str">
        <f t="shared" si="1"/>
        <v/>
      </c>
      <c r="Q17" s="222"/>
      <c r="R17" s="226"/>
      <c r="S17" s="223" t="str">
        <f t="shared" si="6"/>
        <v/>
      </c>
      <c r="T17" s="225"/>
      <c r="U17" s="226"/>
      <c r="V17" s="227"/>
      <c r="W17" s="222"/>
      <c r="X17" s="227"/>
      <c r="Z17" s="48" t="s">
        <v>95</v>
      </c>
      <c r="AA17" s="227"/>
      <c r="AB17" s="223" t="str">
        <f t="shared" si="2"/>
        <v/>
      </c>
      <c r="AC17" s="230"/>
      <c r="AD17" s="224"/>
      <c r="AE17" s="223" t="str">
        <f t="shared" si="3"/>
        <v/>
      </c>
      <c r="AF17" s="231"/>
      <c r="AG17" s="224"/>
      <c r="AH17" s="222"/>
      <c r="AI17" s="227"/>
      <c r="AJ17" s="232"/>
      <c r="AL17" s="48" t="s">
        <v>95</v>
      </c>
      <c r="AM17" s="227"/>
      <c r="AN17" s="223" t="str">
        <f t="shared" si="4"/>
        <v/>
      </c>
      <c r="AO17" s="230"/>
      <c r="AP17" s="224"/>
      <c r="AQ17" s="223" t="str">
        <f t="shared" si="7"/>
        <v/>
      </c>
      <c r="AR17" s="231"/>
      <c r="AS17" s="224"/>
      <c r="AT17" s="222"/>
      <c r="AU17" s="227"/>
      <c r="AV17" s="232"/>
      <c r="AX17" s="48" t="s">
        <v>95</v>
      </c>
      <c r="AY17" s="39"/>
      <c r="AZ17" s="39"/>
      <c r="BA17" s="48"/>
    </row>
    <row r="18" spans="2:55" ht="13.15" customHeight="1">
      <c r="B18" s="48"/>
      <c r="C18" s="60"/>
      <c r="D18" s="69" t="str">
        <f t="shared" si="5"/>
        <v/>
      </c>
      <c r="E18" s="60"/>
      <c r="F18" s="50"/>
      <c r="G18" s="69" t="str">
        <f t="shared" si="0"/>
        <v/>
      </c>
      <c r="H18" s="53"/>
      <c r="I18" s="63"/>
      <c r="J18" s="48"/>
      <c r="K18" s="60"/>
      <c r="L18" s="48"/>
      <c r="N18" s="48"/>
      <c r="O18" s="60"/>
      <c r="P18" s="69" t="str">
        <f t="shared" si="1"/>
        <v/>
      </c>
      <c r="Q18" s="60"/>
      <c r="R18" s="63"/>
      <c r="S18" s="69" t="str">
        <f t="shared" si="6"/>
        <v/>
      </c>
      <c r="T18" s="53"/>
      <c r="U18" s="63"/>
      <c r="V18" s="48"/>
      <c r="W18" s="60"/>
      <c r="X18" s="48"/>
      <c r="Z18" s="48"/>
      <c r="AA18" s="48"/>
      <c r="AB18" s="69" t="str">
        <f t="shared" si="2"/>
        <v/>
      </c>
      <c r="AC18" s="39"/>
      <c r="AD18" s="50"/>
      <c r="AE18" s="69" t="str">
        <f t="shared" si="3"/>
        <v/>
      </c>
      <c r="AF18" s="66"/>
      <c r="AG18" s="50"/>
      <c r="AH18" s="60"/>
      <c r="AI18" s="48"/>
      <c r="AJ18" s="49"/>
      <c r="AL18" s="48"/>
      <c r="AM18" s="48"/>
      <c r="AN18" s="69" t="str">
        <f t="shared" si="4"/>
        <v/>
      </c>
      <c r="AO18" s="39"/>
      <c r="AP18" s="50"/>
      <c r="AQ18" s="69" t="str">
        <f t="shared" si="7"/>
        <v/>
      </c>
      <c r="AR18" s="66"/>
      <c r="AS18" s="50"/>
      <c r="AT18" s="60"/>
      <c r="AU18" s="48"/>
      <c r="AV18" s="49"/>
      <c r="AX18" s="48"/>
      <c r="AY18" s="39"/>
      <c r="AZ18" s="39"/>
      <c r="BA18" s="48"/>
    </row>
    <row r="19" spans="2:55" ht="13.15" customHeight="1">
      <c r="B19" s="48"/>
      <c r="C19" s="59"/>
      <c r="D19" s="69" t="str">
        <f t="shared" si="5"/>
        <v/>
      </c>
      <c r="E19" s="59"/>
      <c r="F19" s="71"/>
      <c r="G19" s="69" t="str">
        <f t="shared" si="0"/>
        <v/>
      </c>
      <c r="H19" s="75"/>
      <c r="I19" s="62"/>
      <c r="J19" s="69"/>
      <c r="K19" s="59"/>
      <c r="L19" s="69"/>
      <c r="N19" s="48"/>
      <c r="O19" s="60"/>
      <c r="P19" s="69" t="str">
        <f t="shared" si="1"/>
        <v/>
      </c>
      <c r="Q19" s="60"/>
      <c r="R19" s="63"/>
      <c r="S19" s="69" t="str">
        <f t="shared" si="6"/>
        <v/>
      </c>
      <c r="T19" s="53"/>
      <c r="U19" s="63"/>
      <c r="V19" s="48"/>
      <c r="W19" s="60"/>
      <c r="X19" s="48"/>
      <c r="Z19" s="48"/>
      <c r="AA19" s="48"/>
      <c r="AB19" s="69" t="str">
        <f t="shared" si="2"/>
        <v/>
      </c>
      <c r="AC19" s="39"/>
      <c r="AD19" s="50"/>
      <c r="AE19" s="69" t="str">
        <f t="shared" si="3"/>
        <v/>
      </c>
      <c r="AF19" s="66"/>
      <c r="AG19" s="50"/>
      <c r="AH19" s="60"/>
      <c r="AI19" s="48"/>
      <c r="AJ19" s="49"/>
      <c r="AL19" s="48"/>
      <c r="AM19" s="48"/>
      <c r="AN19" s="69" t="str">
        <f t="shared" si="4"/>
        <v/>
      </c>
      <c r="AO19" s="39"/>
      <c r="AP19" s="50"/>
      <c r="AQ19" s="69" t="str">
        <f t="shared" si="7"/>
        <v/>
      </c>
      <c r="AR19" s="66"/>
      <c r="AS19" s="50"/>
      <c r="AT19" s="60"/>
      <c r="AU19" s="48"/>
      <c r="AV19" s="49"/>
      <c r="AX19" s="48"/>
      <c r="AY19" s="125"/>
      <c r="AZ19" s="125"/>
      <c r="BA19" s="69"/>
    </row>
    <row r="20" spans="2:55" ht="13.15" customHeight="1">
      <c r="B20" s="48"/>
      <c r="C20" s="60"/>
      <c r="D20" s="69" t="str">
        <f t="shared" si="5"/>
        <v/>
      </c>
      <c r="E20" s="60"/>
      <c r="F20" s="50"/>
      <c r="G20" s="69" t="str">
        <f t="shared" si="0"/>
        <v/>
      </c>
      <c r="H20" s="53"/>
      <c r="I20" s="63"/>
      <c r="J20" s="48"/>
      <c r="K20" s="60"/>
      <c r="L20" s="48"/>
      <c r="N20" s="48"/>
      <c r="O20" s="59"/>
      <c r="P20" s="69" t="str">
        <f t="shared" si="1"/>
        <v/>
      </c>
      <c r="Q20" s="75"/>
      <c r="R20" s="62"/>
      <c r="S20" s="69" t="str">
        <f t="shared" si="6"/>
        <v/>
      </c>
      <c r="T20" s="75"/>
      <c r="U20" s="62"/>
      <c r="V20" s="69"/>
      <c r="W20" s="59"/>
      <c r="X20" s="69"/>
      <c r="Z20" s="48"/>
      <c r="AA20" s="69"/>
      <c r="AB20" s="69" t="str">
        <f t="shared" si="2"/>
        <v/>
      </c>
      <c r="AC20" s="70"/>
      <c r="AD20" s="71"/>
      <c r="AE20" s="69" t="str">
        <f t="shared" si="3"/>
        <v/>
      </c>
      <c r="AF20" s="70"/>
      <c r="AG20" s="71"/>
      <c r="AH20" s="59"/>
      <c r="AI20" s="69"/>
      <c r="AJ20" s="72"/>
      <c r="AL20" s="48"/>
      <c r="AM20" s="48"/>
      <c r="AN20" s="48" t="str">
        <f t="shared" si="4"/>
        <v/>
      </c>
      <c r="AO20" s="66"/>
      <c r="AP20" s="50"/>
      <c r="AQ20" s="48" t="str">
        <f t="shared" si="7"/>
        <v/>
      </c>
      <c r="AR20" s="66"/>
      <c r="AS20" s="50"/>
      <c r="AT20" s="60"/>
      <c r="AU20" s="48"/>
      <c r="AV20" s="49"/>
      <c r="AX20" s="48"/>
      <c r="AY20" s="39"/>
      <c r="AZ20" s="39"/>
      <c r="BA20" s="48"/>
    </row>
    <row r="21" spans="2:55" ht="13.15" customHeight="1">
      <c r="B21" s="48"/>
      <c r="C21" s="60"/>
      <c r="D21" s="48"/>
      <c r="E21" s="60"/>
      <c r="F21" s="50"/>
      <c r="G21" s="48" t="str">
        <f t="shared" si="0"/>
        <v/>
      </c>
      <c r="H21" s="53"/>
      <c r="I21" s="63"/>
      <c r="J21" s="48"/>
      <c r="K21" s="60"/>
      <c r="L21" s="48"/>
      <c r="N21" s="48"/>
      <c r="O21" s="60"/>
      <c r="P21" s="48" t="str">
        <f t="shared" si="1"/>
        <v/>
      </c>
      <c r="Q21" s="53"/>
      <c r="R21" s="63"/>
      <c r="S21" s="48" t="str">
        <f t="shared" si="6"/>
        <v/>
      </c>
      <c r="T21" s="53"/>
      <c r="U21" s="63"/>
      <c r="V21" s="48"/>
      <c r="W21" s="60"/>
      <c r="X21" s="48"/>
      <c r="Z21" s="48"/>
      <c r="AA21" s="48"/>
      <c r="AB21" s="48" t="str">
        <f t="shared" si="2"/>
        <v/>
      </c>
      <c r="AC21" s="66"/>
      <c r="AD21" s="50"/>
      <c r="AE21" s="48" t="str">
        <f t="shared" si="3"/>
        <v/>
      </c>
      <c r="AF21" s="66"/>
      <c r="AG21" s="50"/>
      <c r="AH21" s="60"/>
      <c r="AI21" s="48"/>
      <c r="AJ21" s="49"/>
      <c r="AL21" s="48"/>
      <c r="AM21" s="48"/>
      <c r="AN21" s="69" t="str">
        <f t="shared" si="4"/>
        <v/>
      </c>
      <c r="AO21" s="66"/>
      <c r="AP21" s="50"/>
      <c r="AQ21" s="69" t="str">
        <f t="shared" si="7"/>
        <v/>
      </c>
      <c r="AR21" s="66"/>
      <c r="AS21" s="50"/>
      <c r="AT21" s="60"/>
      <c r="AU21" s="48"/>
      <c r="AV21" s="49"/>
      <c r="AX21" s="48"/>
      <c r="AY21" s="39"/>
      <c r="AZ21" s="39"/>
      <c r="BA21" s="48"/>
    </row>
    <row r="22" spans="2:55" ht="13.15" customHeight="1">
      <c r="B22" s="48"/>
      <c r="C22" s="60"/>
      <c r="D22" s="69"/>
      <c r="E22" s="60"/>
      <c r="F22" s="50"/>
      <c r="G22" s="48" t="str">
        <f t="shared" si="0"/>
        <v/>
      </c>
      <c r="H22" s="53"/>
      <c r="I22" s="63"/>
      <c r="J22" s="48"/>
      <c r="K22" s="60"/>
      <c r="L22" s="48"/>
      <c r="N22" s="48"/>
      <c r="O22" s="60"/>
      <c r="P22" s="69" t="str">
        <f t="shared" si="1"/>
        <v/>
      </c>
      <c r="Q22" s="53"/>
      <c r="R22" s="63"/>
      <c r="S22" s="69" t="str">
        <f t="shared" si="6"/>
        <v/>
      </c>
      <c r="T22" s="53"/>
      <c r="U22" s="63"/>
      <c r="V22" s="48"/>
      <c r="W22" s="60"/>
      <c r="X22" s="48"/>
      <c r="Z22" s="48"/>
      <c r="AA22" s="48"/>
      <c r="AB22" s="69" t="str">
        <f t="shared" si="2"/>
        <v/>
      </c>
      <c r="AC22" s="66"/>
      <c r="AD22" s="50"/>
      <c r="AE22" s="69" t="str">
        <f t="shared" si="3"/>
        <v/>
      </c>
      <c r="AF22" s="66"/>
      <c r="AG22" s="50"/>
      <c r="AH22" s="60"/>
      <c r="AI22" s="48"/>
      <c r="AJ22" s="49"/>
      <c r="AL22" s="48"/>
      <c r="AM22" s="48"/>
      <c r="AN22" s="48" t="str">
        <f t="shared" si="4"/>
        <v/>
      </c>
      <c r="AO22" s="66"/>
      <c r="AP22" s="50"/>
      <c r="AQ22" s="48" t="str">
        <f t="shared" si="7"/>
        <v/>
      </c>
      <c r="AR22" s="66"/>
      <c r="AS22" s="50"/>
      <c r="AT22" s="60"/>
      <c r="AU22" s="48"/>
      <c r="AV22" s="49"/>
      <c r="AX22" s="48"/>
      <c r="AY22" s="39"/>
      <c r="AZ22" s="39"/>
      <c r="BA22" s="48"/>
    </row>
    <row r="23" spans="2:55" ht="13.15" customHeight="1">
      <c r="B23" s="48"/>
      <c r="C23" s="60"/>
      <c r="D23" s="48"/>
      <c r="E23" s="60"/>
      <c r="F23" s="50"/>
      <c r="G23" s="48"/>
      <c r="H23" s="53"/>
      <c r="I23" s="63"/>
      <c r="J23" s="48"/>
      <c r="K23" s="60"/>
      <c r="L23" s="48"/>
      <c r="N23" s="48"/>
      <c r="O23" s="60"/>
      <c r="P23" s="48"/>
      <c r="Q23" s="53"/>
      <c r="R23" s="63"/>
      <c r="S23" s="48"/>
      <c r="T23" s="53"/>
      <c r="U23" s="63"/>
      <c r="V23" s="48"/>
      <c r="W23" s="60"/>
      <c r="X23" s="48"/>
      <c r="Z23" s="48"/>
      <c r="AA23" s="48"/>
      <c r="AB23" s="48"/>
      <c r="AC23" s="66"/>
      <c r="AD23" s="50"/>
      <c r="AE23" s="48"/>
      <c r="AF23" s="66"/>
      <c r="AG23" s="50"/>
      <c r="AH23" s="60"/>
      <c r="AI23" s="48"/>
      <c r="AJ23" s="49"/>
      <c r="AL23" s="48"/>
      <c r="AM23" s="48"/>
      <c r="AN23" s="69"/>
      <c r="AO23" s="66"/>
      <c r="AP23" s="50"/>
      <c r="AQ23" s="69"/>
      <c r="AR23" s="66"/>
      <c r="AS23" s="50"/>
      <c r="AT23" s="60"/>
      <c r="AU23" s="48"/>
      <c r="AV23" s="49"/>
      <c r="AX23" s="48"/>
      <c r="AY23" s="39"/>
      <c r="AZ23" s="39"/>
      <c r="BA23" s="48"/>
    </row>
    <row r="24" spans="2:55" ht="13.15" customHeight="1" thickBot="1">
      <c r="B24" s="98"/>
      <c r="C24" s="157"/>
      <c r="D24" s="98"/>
      <c r="E24" s="157"/>
      <c r="F24" s="156"/>
      <c r="G24" s="98"/>
      <c r="H24" s="158"/>
      <c r="I24" s="146"/>
      <c r="J24" s="98"/>
      <c r="K24" s="157"/>
      <c r="L24" s="98"/>
      <c r="N24" s="98"/>
      <c r="O24" s="157"/>
      <c r="P24" s="98"/>
      <c r="Q24" s="158"/>
      <c r="R24" s="146"/>
      <c r="S24" s="98"/>
      <c r="T24" s="158"/>
      <c r="U24" s="146"/>
      <c r="V24" s="98"/>
      <c r="W24" s="157"/>
      <c r="X24" s="98"/>
      <c r="Z24" s="98"/>
      <c r="AA24" s="98"/>
      <c r="AB24" s="98"/>
      <c r="AC24" s="145"/>
      <c r="AD24" s="156"/>
      <c r="AE24" s="98"/>
      <c r="AF24" s="145"/>
      <c r="AG24" s="156"/>
      <c r="AH24" s="157"/>
      <c r="AI24" s="98"/>
      <c r="AJ24" s="144"/>
      <c r="AL24" s="98"/>
      <c r="AM24" s="98"/>
      <c r="AN24" s="52"/>
      <c r="AO24" s="145"/>
      <c r="AP24" s="156"/>
      <c r="AQ24" s="52"/>
      <c r="AR24" s="145"/>
      <c r="AS24" s="156"/>
      <c r="AT24" s="157"/>
      <c r="AU24" s="98"/>
      <c r="AV24" s="144"/>
      <c r="AX24" s="98"/>
      <c r="AY24" s="168"/>
      <c r="AZ24" s="168"/>
      <c r="BA24" s="98"/>
    </row>
    <row r="25" spans="2:55" ht="13.15" customHeight="1" thickBot="1"/>
    <row r="26" spans="2:55" ht="13.15" customHeight="1" thickBot="1">
      <c r="B26" s="237"/>
      <c r="C26" s="142" t="s">
        <v>8</v>
      </c>
      <c r="D26" s="233" t="s">
        <v>65</v>
      </c>
      <c r="E26" s="235"/>
      <c r="F26" s="235"/>
      <c r="G26" s="235"/>
      <c r="H26" s="234"/>
      <c r="I26" s="233" t="s">
        <v>9</v>
      </c>
      <c r="J26" s="236"/>
      <c r="K26" s="239">
        <v>43709</v>
      </c>
      <c r="L26" s="240"/>
      <c r="N26" s="237"/>
      <c r="O26" s="142" t="s">
        <v>8</v>
      </c>
      <c r="P26" s="233" t="s">
        <v>73</v>
      </c>
      <c r="Q26" s="234"/>
      <c r="R26" s="234"/>
      <c r="S26" s="235"/>
      <c r="T26" s="234"/>
      <c r="U26" s="233" t="s">
        <v>9</v>
      </c>
      <c r="V26" s="236"/>
      <c r="W26" s="239">
        <v>43751</v>
      </c>
      <c r="X26" s="240"/>
      <c r="Z26" s="237"/>
      <c r="AA26" s="142" t="s">
        <v>8</v>
      </c>
      <c r="AB26" s="233" t="s">
        <v>65</v>
      </c>
      <c r="AC26" s="235"/>
      <c r="AD26" s="235"/>
      <c r="AE26" s="235"/>
      <c r="AF26" s="234"/>
      <c r="AG26" s="233" t="s">
        <v>9</v>
      </c>
      <c r="AH26" s="236"/>
      <c r="AI26" s="239">
        <v>43772</v>
      </c>
      <c r="AJ26" s="240"/>
      <c r="AL26" s="237"/>
      <c r="AM26" s="142" t="s">
        <v>8</v>
      </c>
      <c r="AN26" s="233" t="s">
        <v>65</v>
      </c>
      <c r="AO26" s="235"/>
      <c r="AP26" s="235"/>
      <c r="AQ26" s="235"/>
      <c r="AR26" s="234"/>
      <c r="AS26" s="233" t="s">
        <v>9</v>
      </c>
      <c r="AT26" s="236"/>
      <c r="AU26" s="239">
        <v>43800</v>
      </c>
      <c r="AV26" s="240"/>
      <c r="AX26" s="237"/>
      <c r="AY26" s="246" t="s">
        <v>22</v>
      </c>
      <c r="AZ26" s="233" t="s">
        <v>28</v>
      </c>
      <c r="BA26" s="235"/>
      <c r="BB26" s="235"/>
      <c r="BC26" s="236"/>
    </row>
    <row r="27" spans="2:55" ht="13.15" customHeight="1" thickBot="1">
      <c r="B27" s="238"/>
      <c r="C27" s="142" t="s">
        <v>13</v>
      </c>
      <c r="D27" s="217" t="s">
        <v>5</v>
      </c>
      <c r="E27" s="208" t="s">
        <v>20</v>
      </c>
      <c r="F27" s="210" t="s">
        <v>21</v>
      </c>
      <c r="G27" s="214" t="s">
        <v>55</v>
      </c>
      <c r="H27" s="219" t="s">
        <v>11</v>
      </c>
      <c r="I27" s="215" t="s">
        <v>12</v>
      </c>
      <c r="J27" s="216" t="s">
        <v>6</v>
      </c>
      <c r="K27" s="216" t="s">
        <v>3</v>
      </c>
      <c r="L27" s="210" t="s">
        <v>7</v>
      </c>
      <c r="N27" s="238"/>
      <c r="O27" s="98" t="s">
        <v>13</v>
      </c>
      <c r="P27" s="218" t="s">
        <v>5</v>
      </c>
      <c r="Q27" s="208" t="s">
        <v>20</v>
      </c>
      <c r="R27" s="210" t="s">
        <v>21</v>
      </c>
      <c r="S27" s="219" t="s">
        <v>55</v>
      </c>
      <c r="T27" s="219" t="s">
        <v>11</v>
      </c>
      <c r="U27" s="215" t="s">
        <v>12</v>
      </c>
      <c r="V27" s="220" t="s">
        <v>6</v>
      </c>
      <c r="W27" s="216" t="s">
        <v>3</v>
      </c>
      <c r="X27" s="144" t="s">
        <v>7</v>
      </c>
      <c r="Z27" s="238"/>
      <c r="AA27" s="98" t="s">
        <v>13</v>
      </c>
      <c r="AB27" s="218" t="s">
        <v>5</v>
      </c>
      <c r="AC27" s="208" t="s">
        <v>20</v>
      </c>
      <c r="AD27" s="210" t="s">
        <v>21</v>
      </c>
      <c r="AE27" s="219" t="s">
        <v>55</v>
      </c>
      <c r="AF27" s="219" t="s">
        <v>11</v>
      </c>
      <c r="AG27" s="215" t="s">
        <v>12</v>
      </c>
      <c r="AH27" s="220" t="s">
        <v>6</v>
      </c>
      <c r="AI27" s="216" t="s">
        <v>3</v>
      </c>
      <c r="AJ27" s="144" t="s">
        <v>7</v>
      </c>
      <c r="AL27" s="238"/>
      <c r="AM27" s="98" t="s">
        <v>13</v>
      </c>
      <c r="AN27" s="218" t="s">
        <v>5</v>
      </c>
      <c r="AO27" s="208" t="s">
        <v>20</v>
      </c>
      <c r="AP27" s="210" t="s">
        <v>21</v>
      </c>
      <c r="AQ27" s="219" t="s">
        <v>55</v>
      </c>
      <c r="AR27" s="219" t="s">
        <v>11</v>
      </c>
      <c r="AS27" s="215" t="s">
        <v>12</v>
      </c>
      <c r="AT27" s="220" t="s">
        <v>6</v>
      </c>
      <c r="AU27" s="216" t="s">
        <v>3</v>
      </c>
      <c r="AV27" s="144" t="s">
        <v>7</v>
      </c>
      <c r="AX27" s="238"/>
      <c r="AY27" s="247"/>
      <c r="AZ27" s="140" t="s">
        <v>30</v>
      </c>
      <c r="BA27" s="141" t="s">
        <v>35</v>
      </c>
      <c r="BB27" s="142" t="s">
        <v>27</v>
      </c>
      <c r="BC27" s="143" t="s">
        <v>66</v>
      </c>
    </row>
    <row r="28" spans="2:55" ht="13.15" customHeight="1">
      <c r="B28" s="45" t="s">
        <v>37</v>
      </c>
      <c r="C28" s="45"/>
      <c r="D28" s="59" t="str">
        <f t="shared" ref="D28:D46" si="8">IF(C28=1,50,IF(C28=2,45,IF(C28=3,40,IF(C28=4,35,IF(C28=5,30,IF(C28=6,25,IF(C28=7,20,IF(C28=8,15,IF(C28=9,10,IF(C28=10,8,IF(C28=11,6,IF(C28=12,5,IF(C28=13,4,IF(C28=14,3,IF(C28=15,2,IF(C28=16,1,IF(C28=17,"",IF(C28=18,"",IF(C28=19,"",IF(C28=20,"",IF(C28="","")))))))))))))))))))))</f>
        <v/>
      </c>
      <c r="E28" s="125"/>
      <c r="F28" s="71"/>
      <c r="G28" s="59" t="str">
        <f>IF(E28="","",E28*7)</f>
        <v/>
      </c>
      <c r="H28" s="70"/>
      <c r="I28" s="71"/>
      <c r="J28" s="59"/>
      <c r="K28" s="45"/>
      <c r="L28" s="45"/>
      <c r="M28" s="55"/>
      <c r="N28" s="45" t="s">
        <v>37</v>
      </c>
      <c r="O28" s="46"/>
      <c r="P28" s="69" t="str">
        <f t="shared" ref="P28:P46" si="9">IF(O28=1,50,IF(O28=2,45,IF(O28=3,40,IF(O28=4,35,IF(O28=5,30,IF(O28=6,25,IF(O28=7,20,IF(O28=8,15,IF(O28=9,10,IF(O28=10,8,IF(O28=11,6,IF(O28=12,5,IF(O28=13,4,IF(O28=14,3,IF(O28=15,2,IF(O28=16,1,IF(O28=17,"",IF(O28=18,"",IF(O28=19,"",IF(O28=20,"",IF(O28="","")))))))))))))))))))))</f>
        <v/>
      </c>
      <c r="Q28" s="44"/>
      <c r="R28" s="47"/>
      <c r="S28" s="69" t="str">
        <f>IF(Q28="","",Q28*7)</f>
        <v/>
      </c>
      <c r="T28" s="65"/>
      <c r="U28" s="47"/>
      <c r="V28" s="61"/>
      <c r="W28" s="45"/>
      <c r="X28" s="46"/>
      <c r="Z28" s="45" t="s">
        <v>37</v>
      </c>
      <c r="AA28" s="49"/>
      <c r="AB28" s="69" t="str">
        <f t="shared" ref="AB28:AB46" si="10">IF(AA28=1,50,IF(AA28=2,45,IF(AA28=3,40,IF(AA28=4,35,IF(AA28=5,30,IF(AA28=6,25,IF(AA28=7,20,IF(AA28=8,15,IF(AA28=9,10,IF(AA28=10,8,IF(AA28=11,6,IF(AA28=12,5,IF(AA28=13,4,IF(AA28=14,3,IF(AA28=15,2,IF(AA28=16,1,IF(AA28=17,"",IF(AA28=18,"",IF(AA28=19,"",IF(AA28=20,"",IF(AA28="","")))))))))))))))))))))</f>
        <v/>
      </c>
      <c r="AC28" s="39"/>
      <c r="AD28" s="50"/>
      <c r="AE28" s="69" t="str">
        <f>IF(AC28="","",AC28*7)</f>
        <v/>
      </c>
      <c r="AF28" s="66"/>
      <c r="AG28" s="50"/>
      <c r="AH28" s="60"/>
      <c r="AI28" s="48"/>
      <c r="AJ28" s="49"/>
      <c r="AL28" s="45" t="s">
        <v>37</v>
      </c>
      <c r="AM28" s="46"/>
      <c r="AN28" s="69" t="str">
        <f t="shared" ref="AN28:AN46" si="11">IF(AM28=1,50,IF(AM28=2,45,IF(AM28=3,40,IF(AM28=4,35,IF(AM28=5,30,IF(AM28=6,25,IF(AM28=7,20,IF(AM28=8,15,IF(AM28=9,10,IF(AM28=10,8,IF(AM28=11,6,IF(AM28=12,5,IF(AM28=13,4,IF(AM28=14,3,IF(AM28=15,2,IF(AM28=16,1,IF(AM28=17,"",IF(AM28=18,"",IF(AM28=19,"",IF(AM28=20,"",IF(AM28="","")))))))))))))))))))))</f>
        <v/>
      </c>
      <c r="AO28" s="44"/>
      <c r="AP28" s="47"/>
      <c r="AQ28" s="69" t="str">
        <f t="shared" ref="AQ28:AQ46" si="12">IF(AO28="","",AO28*5)</f>
        <v/>
      </c>
      <c r="AR28" s="65"/>
      <c r="AS28" s="47"/>
      <c r="AT28" s="61"/>
      <c r="AU28" s="45"/>
      <c r="AV28" s="46"/>
      <c r="AX28" s="45" t="s">
        <v>37</v>
      </c>
      <c r="AY28" s="49">
        <f t="shared" ref="AY28:AY48" si="13">SUM(D4,G4,H4,I4*2,J4,K4,P4,S4,T4,U4*2,V4,W4,AB4,AE4,AF4,AG4*2,AH4,AI4,AN4,AQ4,AR4,AS4*2,AT4,AU4,D28,G28,H28,I28*2,J28,P28,S28,T28,U28*2,V28,AB28,AE28,AF28,AG28*2,AH28,AN28,AQ28,AR28,AS28*2,AT28,AU28,AI28,W28,K28,AY4:BA4)</f>
        <v>311</v>
      </c>
      <c r="AZ28" s="70">
        <f t="shared" ref="AZ28:AZ48" si="14">SUM(E4,Q4,AC4,AO4,E28,Q28,AC28,AO28)</f>
        <v>18</v>
      </c>
      <c r="BA28" s="62">
        <f t="shared" ref="BA28:BA48" si="15">SUM(F4,R4,AD4,AP4,F28,R28,AD28,AP28)</f>
        <v>10</v>
      </c>
      <c r="BB28" s="78">
        <f>IF(AZ28=0,"0%",AZ28/(AZ28+BA28))</f>
        <v>0.6428571428571429</v>
      </c>
      <c r="BC28" s="48">
        <f t="shared" ref="BC28:BC48" si="16">SUM(I4,U4,AG4,AS4,I28,U28,AG28,AS28)</f>
        <v>2</v>
      </c>
    </row>
    <row r="29" spans="2:55" ht="13.15" customHeight="1">
      <c r="B29" s="48" t="s">
        <v>36</v>
      </c>
      <c r="C29" s="48"/>
      <c r="D29" s="59" t="str">
        <f t="shared" si="8"/>
        <v/>
      </c>
      <c r="E29" s="39"/>
      <c r="F29" s="50"/>
      <c r="G29" s="59" t="str">
        <f t="shared" ref="G29:G46" si="17">IF(E29="","",E29*7)</f>
        <v/>
      </c>
      <c r="H29" s="66"/>
      <c r="I29" s="50"/>
      <c r="J29" s="60"/>
      <c r="K29" s="48"/>
      <c r="L29" s="48"/>
      <c r="M29" s="55"/>
      <c r="N29" s="48" t="s">
        <v>36</v>
      </c>
      <c r="O29" s="49"/>
      <c r="P29" s="69" t="str">
        <f t="shared" si="9"/>
        <v/>
      </c>
      <c r="Q29" s="39"/>
      <c r="R29" s="50"/>
      <c r="S29" s="69" t="str">
        <f t="shared" ref="S29:S46" si="18">IF(Q29="","",Q29*7)</f>
        <v/>
      </c>
      <c r="T29" s="66"/>
      <c r="U29" s="50"/>
      <c r="V29" s="60"/>
      <c r="W29" s="48"/>
      <c r="X29" s="49"/>
      <c r="Z29" s="48" t="s">
        <v>36</v>
      </c>
      <c r="AA29" s="49"/>
      <c r="AB29" s="69" t="str">
        <f t="shared" si="10"/>
        <v/>
      </c>
      <c r="AC29" s="39"/>
      <c r="AD29" s="50"/>
      <c r="AE29" s="69" t="str">
        <f t="shared" ref="AE29:AE46" si="19">IF(AC29="","",AC29*7)</f>
        <v/>
      </c>
      <c r="AF29" s="66"/>
      <c r="AG29" s="50"/>
      <c r="AH29" s="60"/>
      <c r="AI29" s="48"/>
      <c r="AJ29" s="49"/>
      <c r="AL29" s="48" t="s">
        <v>36</v>
      </c>
      <c r="AM29" s="49"/>
      <c r="AN29" s="69" t="str">
        <f t="shared" si="11"/>
        <v/>
      </c>
      <c r="AO29" s="39"/>
      <c r="AP29" s="50"/>
      <c r="AQ29" s="69" t="str">
        <f t="shared" si="12"/>
        <v/>
      </c>
      <c r="AR29" s="66"/>
      <c r="AS29" s="50"/>
      <c r="AT29" s="60"/>
      <c r="AU29" s="48"/>
      <c r="AV29" s="49"/>
      <c r="AX29" s="48" t="s">
        <v>36</v>
      </c>
      <c r="AY29" s="49">
        <f t="shared" si="13"/>
        <v>378</v>
      </c>
      <c r="AZ29" s="66">
        <f t="shared" si="14"/>
        <v>23</v>
      </c>
      <c r="BA29" s="63">
        <f t="shared" si="15"/>
        <v>5</v>
      </c>
      <c r="BB29" s="76">
        <f>IF(AZ29=0,"0%",AZ29/(AZ29+BA29))</f>
        <v>0.8214285714285714</v>
      </c>
      <c r="BC29" s="48">
        <f t="shared" si="16"/>
        <v>4</v>
      </c>
    </row>
    <row r="30" spans="2:55" ht="13.15" customHeight="1">
      <c r="B30" s="48" t="s">
        <v>48</v>
      </c>
      <c r="C30" s="48"/>
      <c r="D30" s="59" t="str">
        <f t="shared" si="8"/>
        <v/>
      </c>
      <c r="E30" s="39"/>
      <c r="F30" s="50"/>
      <c r="G30" s="59" t="str">
        <f t="shared" si="17"/>
        <v/>
      </c>
      <c r="H30" s="66"/>
      <c r="I30" s="50"/>
      <c r="J30" s="60"/>
      <c r="K30" s="48"/>
      <c r="L30" s="48"/>
      <c r="M30" s="55"/>
      <c r="N30" s="48" t="s">
        <v>48</v>
      </c>
      <c r="O30" s="49"/>
      <c r="P30" s="69" t="str">
        <f t="shared" si="9"/>
        <v/>
      </c>
      <c r="Q30" s="39"/>
      <c r="R30" s="50"/>
      <c r="S30" s="69" t="str">
        <f t="shared" si="18"/>
        <v/>
      </c>
      <c r="T30" s="66"/>
      <c r="U30" s="50"/>
      <c r="V30" s="60"/>
      <c r="W30" s="48"/>
      <c r="X30" s="49"/>
      <c r="Z30" s="48" t="s">
        <v>48</v>
      </c>
      <c r="AA30" s="49"/>
      <c r="AB30" s="69" t="str">
        <f t="shared" si="10"/>
        <v/>
      </c>
      <c r="AC30" s="39"/>
      <c r="AD30" s="50"/>
      <c r="AE30" s="69" t="str">
        <f t="shared" si="19"/>
        <v/>
      </c>
      <c r="AF30" s="66"/>
      <c r="AG30" s="50"/>
      <c r="AH30" s="60"/>
      <c r="AI30" s="48"/>
      <c r="AJ30" s="49"/>
      <c r="AL30" s="48" t="s">
        <v>48</v>
      </c>
      <c r="AM30" s="49"/>
      <c r="AN30" s="69" t="str">
        <f t="shared" si="11"/>
        <v/>
      </c>
      <c r="AO30" s="39"/>
      <c r="AP30" s="50"/>
      <c r="AQ30" s="69" t="str">
        <f t="shared" si="12"/>
        <v/>
      </c>
      <c r="AR30" s="66"/>
      <c r="AS30" s="50"/>
      <c r="AT30" s="60"/>
      <c r="AU30" s="48"/>
      <c r="AV30" s="49"/>
      <c r="AX30" s="48" t="s">
        <v>48</v>
      </c>
      <c r="AY30" s="49">
        <f t="shared" si="13"/>
        <v>288</v>
      </c>
      <c r="AZ30" s="66">
        <f t="shared" si="14"/>
        <v>18</v>
      </c>
      <c r="BA30" s="63">
        <f t="shared" si="15"/>
        <v>10</v>
      </c>
      <c r="BB30" s="76">
        <f>IF(AZ30=0,"0%",AZ30/(AZ30+BA30))</f>
        <v>0.6428571428571429</v>
      </c>
      <c r="BC30" s="48">
        <f t="shared" si="16"/>
        <v>1</v>
      </c>
    </row>
    <row r="31" spans="2:55" ht="13.15" customHeight="1">
      <c r="B31" s="48" t="s">
        <v>46</v>
      </c>
      <c r="C31" s="48"/>
      <c r="D31" s="59" t="str">
        <f t="shared" si="8"/>
        <v/>
      </c>
      <c r="E31" s="39"/>
      <c r="F31" s="50"/>
      <c r="G31" s="59" t="str">
        <f t="shared" si="17"/>
        <v/>
      </c>
      <c r="H31" s="66"/>
      <c r="I31" s="50"/>
      <c r="J31" s="60"/>
      <c r="K31" s="48"/>
      <c r="L31" s="48"/>
      <c r="M31" s="55"/>
      <c r="N31" s="48" t="s">
        <v>46</v>
      </c>
      <c r="O31" s="49"/>
      <c r="P31" s="69" t="str">
        <f t="shared" si="9"/>
        <v/>
      </c>
      <c r="Q31" s="39"/>
      <c r="R31" s="50"/>
      <c r="S31" s="69" t="str">
        <f t="shared" si="18"/>
        <v/>
      </c>
      <c r="T31" s="66"/>
      <c r="U31" s="50"/>
      <c r="V31" s="60"/>
      <c r="W31" s="48"/>
      <c r="X31" s="49"/>
      <c r="Z31" s="48" t="s">
        <v>46</v>
      </c>
      <c r="AA31" s="49"/>
      <c r="AB31" s="69" t="str">
        <f t="shared" si="10"/>
        <v/>
      </c>
      <c r="AC31" s="39"/>
      <c r="AD31" s="50"/>
      <c r="AE31" s="69" t="str">
        <f t="shared" si="19"/>
        <v/>
      </c>
      <c r="AF31" s="66"/>
      <c r="AG31" s="50"/>
      <c r="AH31" s="60"/>
      <c r="AI31" s="48"/>
      <c r="AJ31" s="49"/>
      <c r="AL31" s="48" t="s">
        <v>46</v>
      </c>
      <c r="AM31" s="49"/>
      <c r="AN31" s="69" t="str">
        <f t="shared" si="11"/>
        <v/>
      </c>
      <c r="AO31" s="39"/>
      <c r="AP31" s="50"/>
      <c r="AQ31" s="69" t="str">
        <f t="shared" si="12"/>
        <v/>
      </c>
      <c r="AR31" s="66"/>
      <c r="AS31" s="50"/>
      <c r="AT31" s="60"/>
      <c r="AU31" s="48"/>
      <c r="AV31" s="49"/>
      <c r="AX31" s="48" t="s">
        <v>46</v>
      </c>
      <c r="AY31" s="49">
        <f t="shared" si="13"/>
        <v>350</v>
      </c>
      <c r="AZ31" s="66">
        <f t="shared" si="14"/>
        <v>23</v>
      </c>
      <c r="BA31" s="63">
        <f t="shared" si="15"/>
        <v>5</v>
      </c>
      <c r="BB31" s="76">
        <f t="shared" ref="BB31:BB44" si="20">IF(AZ31=0,"0%",AZ31/(AZ31+BA31))</f>
        <v>0.8214285714285714</v>
      </c>
      <c r="BC31" s="48">
        <f t="shared" si="16"/>
        <v>1</v>
      </c>
    </row>
    <row r="32" spans="2:55" ht="13.15" customHeight="1">
      <c r="B32" s="48" t="s">
        <v>41</v>
      </c>
      <c r="C32" s="48"/>
      <c r="D32" s="59" t="str">
        <f t="shared" si="8"/>
        <v/>
      </c>
      <c r="E32" s="39"/>
      <c r="F32" s="50"/>
      <c r="G32" s="59" t="str">
        <f t="shared" si="17"/>
        <v/>
      </c>
      <c r="H32" s="66"/>
      <c r="I32" s="50"/>
      <c r="J32" s="60"/>
      <c r="K32" s="48"/>
      <c r="L32" s="48"/>
      <c r="M32" s="55"/>
      <c r="N32" s="48" t="s">
        <v>41</v>
      </c>
      <c r="O32" s="49"/>
      <c r="P32" s="69" t="str">
        <f t="shared" si="9"/>
        <v/>
      </c>
      <c r="Q32" s="39"/>
      <c r="R32" s="50"/>
      <c r="S32" s="69" t="str">
        <f t="shared" si="18"/>
        <v/>
      </c>
      <c r="T32" s="66"/>
      <c r="U32" s="50"/>
      <c r="V32" s="60"/>
      <c r="W32" s="48"/>
      <c r="X32" s="49"/>
      <c r="Z32" s="48" t="s">
        <v>41</v>
      </c>
      <c r="AA32" s="49"/>
      <c r="AB32" s="69" t="str">
        <f t="shared" si="10"/>
        <v/>
      </c>
      <c r="AC32" s="39"/>
      <c r="AD32" s="50"/>
      <c r="AE32" s="69" t="str">
        <f t="shared" si="19"/>
        <v/>
      </c>
      <c r="AF32" s="66"/>
      <c r="AG32" s="50"/>
      <c r="AH32" s="60"/>
      <c r="AI32" s="48"/>
      <c r="AJ32" s="49"/>
      <c r="AL32" s="48" t="s">
        <v>41</v>
      </c>
      <c r="AM32" s="49"/>
      <c r="AN32" s="69" t="str">
        <f t="shared" si="11"/>
        <v/>
      </c>
      <c r="AO32" s="39"/>
      <c r="AP32" s="50"/>
      <c r="AQ32" s="69" t="str">
        <f t="shared" si="12"/>
        <v/>
      </c>
      <c r="AR32" s="66"/>
      <c r="AS32" s="50"/>
      <c r="AT32" s="60"/>
      <c r="AU32" s="48"/>
      <c r="AV32" s="49"/>
      <c r="AX32" s="48" t="s">
        <v>41</v>
      </c>
      <c r="AY32" s="49">
        <f t="shared" si="13"/>
        <v>183</v>
      </c>
      <c r="AZ32" s="66">
        <f t="shared" si="14"/>
        <v>10</v>
      </c>
      <c r="BA32" s="63">
        <f t="shared" si="15"/>
        <v>18</v>
      </c>
      <c r="BB32" s="76">
        <f t="shared" si="20"/>
        <v>0.35714285714285715</v>
      </c>
      <c r="BC32" s="48">
        <f t="shared" si="16"/>
        <v>1</v>
      </c>
    </row>
    <row r="33" spans="2:55" ht="13.15" customHeight="1">
      <c r="B33" s="48" t="s">
        <v>59</v>
      </c>
      <c r="C33" s="48"/>
      <c r="D33" s="59" t="str">
        <f t="shared" si="8"/>
        <v/>
      </c>
      <c r="E33" s="39"/>
      <c r="F33" s="50"/>
      <c r="G33" s="59" t="str">
        <f t="shared" si="17"/>
        <v/>
      </c>
      <c r="H33" s="66"/>
      <c r="I33" s="50"/>
      <c r="J33" s="60"/>
      <c r="K33" s="48"/>
      <c r="L33" s="73"/>
      <c r="M33" s="56"/>
      <c r="N33" s="48" t="s">
        <v>59</v>
      </c>
      <c r="O33" s="49"/>
      <c r="P33" s="69" t="str">
        <f t="shared" si="9"/>
        <v/>
      </c>
      <c r="Q33" s="39"/>
      <c r="R33" s="50"/>
      <c r="S33" s="69" t="str">
        <f t="shared" si="18"/>
        <v/>
      </c>
      <c r="T33" s="66"/>
      <c r="U33" s="50"/>
      <c r="V33" s="60"/>
      <c r="W33" s="48"/>
      <c r="X33" s="51"/>
      <c r="Z33" s="48" t="s">
        <v>59</v>
      </c>
      <c r="AA33" s="49"/>
      <c r="AB33" s="69" t="str">
        <f t="shared" si="10"/>
        <v/>
      </c>
      <c r="AC33" s="39"/>
      <c r="AD33" s="50"/>
      <c r="AE33" s="69" t="str">
        <f t="shared" si="19"/>
        <v/>
      </c>
      <c r="AF33" s="66"/>
      <c r="AG33" s="50"/>
      <c r="AH33" s="60"/>
      <c r="AI33" s="48"/>
      <c r="AJ33" s="51"/>
      <c r="AL33" s="48" t="s">
        <v>59</v>
      </c>
      <c r="AM33" s="49"/>
      <c r="AN33" s="69" t="str">
        <f t="shared" si="11"/>
        <v/>
      </c>
      <c r="AO33" s="39"/>
      <c r="AP33" s="50"/>
      <c r="AQ33" s="69" t="str">
        <f t="shared" si="12"/>
        <v/>
      </c>
      <c r="AR33" s="66"/>
      <c r="AS33" s="50"/>
      <c r="AT33" s="60"/>
      <c r="AU33" s="48"/>
      <c r="AV33" s="51"/>
      <c r="AX33" s="48" t="s">
        <v>59</v>
      </c>
      <c r="AY33" s="49">
        <f t="shared" si="13"/>
        <v>246</v>
      </c>
      <c r="AZ33" s="66">
        <f t="shared" si="14"/>
        <v>14</v>
      </c>
      <c r="BA33" s="63">
        <f t="shared" si="15"/>
        <v>14</v>
      </c>
      <c r="BB33" s="76">
        <f t="shared" si="20"/>
        <v>0.5</v>
      </c>
      <c r="BC33" s="48">
        <f t="shared" si="16"/>
        <v>0</v>
      </c>
    </row>
    <row r="34" spans="2:55" ht="13.15" customHeight="1">
      <c r="B34" s="48" t="s">
        <v>42</v>
      </c>
      <c r="C34" s="48"/>
      <c r="D34" s="59" t="str">
        <f t="shared" si="8"/>
        <v/>
      </c>
      <c r="E34" s="39"/>
      <c r="F34" s="50"/>
      <c r="G34" s="59" t="str">
        <f t="shared" si="17"/>
        <v/>
      </c>
      <c r="H34" s="66"/>
      <c r="I34" s="50"/>
      <c r="J34" s="60"/>
      <c r="K34" s="48"/>
      <c r="L34" s="48"/>
      <c r="M34" s="55"/>
      <c r="N34" s="48" t="s">
        <v>42</v>
      </c>
      <c r="O34" s="49"/>
      <c r="P34" s="69" t="str">
        <f t="shared" si="9"/>
        <v/>
      </c>
      <c r="Q34" s="39"/>
      <c r="R34" s="50"/>
      <c r="S34" s="69" t="str">
        <f t="shared" si="18"/>
        <v/>
      </c>
      <c r="T34" s="66"/>
      <c r="U34" s="50"/>
      <c r="V34" s="60"/>
      <c r="W34" s="48"/>
      <c r="X34" s="49"/>
      <c r="Z34" s="48" t="s">
        <v>42</v>
      </c>
      <c r="AA34" s="49"/>
      <c r="AB34" s="69" t="str">
        <f t="shared" si="10"/>
        <v/>
      </c>
      <c r="AC34" s="39"/>
      <c r="AD34" s="50"/>
      <c r="AE34" s="69" t="str">
        <f t="shared" si="19"/>
        <v/>
      </c>
      <c r="AF34" s="66"/>
      <c r="AG34" s="50"/>
      <c r="AH34" s="60"/>
      <c r="AI34" s="48"/>
      <c r="AJ34" s="49"/>
      <c r="AL34" s="48" t="s">
        <v>42</v>
      </c>
      <c r="AM34" s="49"/>
      <c r="AN34" s="69" t="str">
        <f t="shared" si="11"/>
        <v/>
      </c>
      <c r="AO34" s="39"/>
      <c r="AP34" s="50"/>
      <c r="AQ34" s="69" t="str">
        <f t="shared" si="12"/>
        <v/>
      </c>
      <c r="AR34" s="66"/>
      <c r="AS34" s="50"/>
      <c r="AT34" s="60"/>
      <c r="AU34" s="48"/>
      <c r="AV34" s="49"/>
      <c r="AX34" s="48" t="s">
        <v>42</v>
      </c>
      <c r="AY34" s="49">
        <f t="shared" si="13"/>
        <v>248</v>
      </c>
      <c r="AZ34" s="66">
        <f t="shared" si="14"/>
        <v>15</v>
      </c>
      <c r="BA34" s="63">
        <f t="shared" si="15"/>
        <v>5</v>
      </c>
      <c r="BB34" s="76">
        <f t="shared" si="20"/>
        <v>0.75</v>
      </c>
      <c r="BC34" s="48">
        <f t="shared" si="16"/>
        <v>6</v>
      </c>
    </row>
    <row r="35" spans="2:55" ht="13.15" customHeight="1">
      <c r="B35" s="48" t="s">
        <v>40</v>
      </c>
      <c r="C35" s="48"/>
      <c r="D35" s="59" t="str">
        <f t="shared" si="8"/>
        <v/>
      </c>
      <c r="E35" s="39"/>
      <c r="F35" s="50"/>
      <c r="G35" s="59" t="str">
        <f t="shared" si="17"/>
        <v/>
      </c>
      <c r="H35" s="66"/>
      <c r="I35" s="50"/>
      <c r="J35" s="60"/>
      <c r="K35" s="48"/>
      <c r="L35" s="48"/>
      <c r="M35" s="55"/>
      <c r="N35" s="48" t="s">
        <v>40</v>
      </c>
      <c r="O35" s="49"/>
      <c r="P35" s="69" t="str">
        <f t="shared" si="9"/>
        <v/>
      </c>
      <c r="Q35" s="39"/>
      <c r="R35" s="50"/>
      <c r="S35" s="69" t="str">
        <f t="shared" si="18"/>
        <v/>
      </c>
      <c r="T35" s="66"/>
      <c r="U35" s="50"/>
      <c r="V35" s="60"/>
      <c r="W35" s="48"/>
      <c r="X35" s="49"/>
      <c r="Z35" s="48" t="s">
        <v>40</v>
      </c>
      <c r="AA35" s="49"/>
      <c r="AB35" s="69" t="str">
        <f t="shared" si="10"/>
        <v/>
      </c>
      <c r="AC35" s="39"/>
      <c r="AD35" s="50"/>
      <c r="AE35" s="69" t="str">
        <f t="shared" si="19"/>
        <v/>
      </c>
      <c r="AF35" s="66"/>
      <c r="AG35" s="50"/>
      <c r="AH35" s="60"/>
      <c r="AI35" s="48"/>
      <c r="AJ35" s="49"/>
      <c r="AL35" s="48" t="s">
        <v>40</v>
      </c>
      <c r="AM35" s="49"/>
      <c r="AN35" s="69" t="str">
        <f t="shared" si="11"/>
        <v/>
      </c>
      <c r="AO35" s="39"/>
      <c r="AP35" s="50"/>
      <c r="AQ35" s="69" t="str">
        <f t="shared" si="12"/>
        <v/>
      </c>
      <c r="AR35" s="66"/>
      <c r="AS35" s="50"/>
      <c r="AT35" s="60"/>
      <c r="AU35" s="48"/>
      <c r="AV35" s="49"/>
      <c r="AX35" s="48" t="s">
        <v>40</v>
      </c>
      <c r="AY35" s="49">
        <f t="shared" si="13"/>
        <v>171</v>
      </c>
      <c r="AZ35" s="66">
        <f t="shared" si="14"/>
        <v>10</v>
      </c>
      <c r="BA35" s="63">
        <f t="shared" si="15"/>
        <v>10</v>
      </c>
      <c r="BB35" s="76">
        <f t="shared" si="20"/>
        <v>0.5</v>
      </c>
      <c r="BC35" s="48">
        <f t="shared" si="16"/>
        <v>1</v>
      </c>
    </row>
    <row r="36" spans="2:55" ht="13.15" customHeight="1">
      <c r="B36" s="48" t="s">
        <v>38</v>
      </c>
      <c r="C36" s="48"/>
      <c r="D36" s="59" t="str">
        <f t="shared" si="8"/>
        <v/>
      </c>
      <c r="E36" s="39"/>
      <c r="F36" s="50"/>
      <c r="G36" s="59" t="str">
        <f t="shared" si="17"/>
        <v/>
      </c>
      <c r="H36" s="66"/>
      <c r="I36" s="50"/>
      <c r="J36" s="60"/>
      <c r="K36" s="48"/>
      <c r="L36" s="48"/>
      <c r="M36" s="55"/>
      <c r="N36" s="48" t="s">
        <v>38</v>
      </c>
      <c r="O36" s="49"/>
      <c r="P36" s="69" t="str">
        <f t="shared" si="9"/>
        <v/>
      </c>
      <c r="Q36" s="39"/>
      <c r="R36" s="50"/>
      <c r="S36" s="69" t="str">
        <f t="shared" si="18"/>
        <v/>
      </c>
      <c r="T36" s="66"/>
      <c r="U36" s="50"/>
      <c r="V36" s="60"/>
      <c r="W36" s="48"/>
      <c r="X36" s="49"/>
      <c r="Z36" s="48" t="s">
        <v>38</v>
      </c>
      <c r="AA36" s="49"/>
      <c r="AB36" s="69" t="str">
        <f t="shared" si="10"/>
        <v/>
      </c>
      <c r="AC36" s="39"/>
      <c r="AD36" s="50"/>
      <c r="AE36" s="69" t="str">
        <f t="shared" si="19"/>
        <v/>
      </c>
      <c r="AF36" s="66"/>
      <c r="AG36" s="50"/>
      <c r="AH36" s="60"/>
      <c r="AI36" s="48"/>
      <c r="AJ36" s="49"/>
      <c r="AL36" s="48" t="s">
        <v>38</v>
      </c>
      <c r="AM36" s="49"/>
      <c r="AN36" s="69" t="str">
        <f t="shared" si="11"/>
        <v/>
      </c>
      <c r="AO36" s="39"/>
      <c r="AP36" s="50"/>
      <c r="AQ36" s="69" t="str">
        <f t="shared" si="12"/>
        <v/>
      </c>
      <c r="AR36" s="66"/>
      <c r="AS36" s="50"/>
      <c r="AT36" s="60"/>
      <c r="AU36" s="48"/>
      <c r="AV36" s="49"/>
      <c r="AX36" s="48" t="s">
        <v>38</v>
      </c>
      <c r="AY36" s="49">
        <f t="shared" si="13"/>
        <v>109</v>
      </c>
      <c r="AZ36" s="66">
        <f t="shared" si="14"/>
        <v>6</v>
      </c>
      <c r="BA36" s="63">
        <f t="shared" si="15"/>
        <v>16</v>
      </c>
      <c r="BB36" s="76">
        <f t="shared" si="20"/>
        <v>0.27272727272727271</v>
      </c>
      <c r="BC36" s="48">
        <f t="shared" si="16"/>
        <v>1</v>
      </c>
    </row>
    <row r="37" spans="2:55" ht="13.15" customHeight="1">
      <c r="B37" s="48" t="s">
        <v>43</v>
      </c>
      <c r="C37" s="48"/>
      <c r="D37" s="59" t="str">
        <f t="shared" si="8"/>
        <v/>
      </c>
      <c r="E37" s="39"/>
      <c r="F37" s="50"/>
      <c r="G37" s="59" t="str">
        <f t="shared" si="17"/>
        <v/>
      </c>
      <c r="H37" s="66"/>
      <c r="I37" s="50"/>
      <c r="J37" s="60"/>
      <c r="K37" s="48"/>
      <c r="L37" s="48"/>
      <c r="M37" s="55"/>
      <c r="N37" s="48" t="s">
        <v>43</v>
      </c>
      <c r="O37" s="49"/>
      <c r="P37" s="69" t="str">
        <f t="shared" si="9"/>
        <v/>
      </c>
      <c r="Q37" s="39"/>
      <c r="R37" s="50"/>
      <c r="S37" s="69" t="str">
        <f t="shared" si="18"/>
        <v/>
      </c>
      <c r="T37" s="66"/>
      <c r="U37" s="50"/>
      <c r="V37" s="60"/>
      <c r="W37" s="48"/>
      <c r="X37" s="49"/>
      <c r="Z37" s="48" t="s">
        <v>43</v>
      </c>
      <c r="AA37" s="49"/>
      <c r="AB37" s="69" t="str">
        <f t="shared" si="10"/>
        <v/>
      </c>
      <c r="AC37" s="39"/>
      <c r="AD37" s="50"/>
      <c r="AE37" s="69" t="str">
        <f t="shared" si="19"/>
        <v/>
      </c>
      <c r="AF37" s="66"/>
      <c r="AG37" s="50"/>
      <c r="AH37" s="60"/>
      <c r="AI37" s="48"/>
      <c r="AJ37" s="49"/>
      <c r="AL37" s="48" t="s">
        <v>43</v>
      </c>
      <c r="AM37" s="49"/>
      <c r="AN37" s="69" t="str">
        <f t="shared" si="11"/>
        <v/>
      </c>
      <c r="AO37" s="39"/>
      <c r="AP37" s="50"/>
      <c r="AQ37" s="69" t="str">
        <f t="shared" si="12"/>
        <v/>
      </c>
      <c r="AR37" s="66"/>
      <c r="AS37" s="50"/>
      <c r="AT37" s="60"/>
      <c r="AU37" s="48"/>
      <c r="AV37" s="49"/>
      <c r="AX37" s="48" t="s">
        <v>43</v>
      </c>
      <c r="AY37" s="49">
        <f t="shared" si="13"/>
        <v>122</v>
      </c>
      <c r="AZ37" s="66">
        <f t="shared" si="14"/>
        <v>6</v>
      </c>
      <c r="BA37" s="63">
        <f t="shared" si="15"/>
        <v>22</v>
      </c>
      <c r="BB37" s="76">
        <f t="shared" si="20"/>
        <v>0.21428571428571427</v>
      </c>
      <c r="BC37" s="48">
        <f t="shared" si="16"/>
        <v>0</v>
      </c>
    </row>
    <row r="38" spans="2:55" ht="13.15" customHeight="1">
      <c r="B38" s="48" t="s">
        <v>44</v>
      </c>
      <c r="C38" s="48"/>
      <c r="D38" s="59" t="str">
        <f t="shared" si="8"/>
        <v/>
      </c>
      <c r="E38" s="39"/>
      <c r="F38" s="50"/>
      <c r="G38" s="59" t="str">
        <f t="shared" si="17"/>
        <v/>
      </c>
      <c r="H38" s="66"/>
      <c r="I38" s="50"/>
      <c r="J38" s="60"/>
      <c r="K38" s="48"/>
      <c r="L38" s="48"/>
      <c r="M38" s="55"/>
      <c r="N38" s="48" t="s">
        <v>44</v>
      </c>
      <c r="O38" s="49"/>
      <c r="P38" s="69" t="str">
        <f t="shared" si="9"/>
        <v/>
      </c>
      <c r="Q38" s="39"/>
      <c r="R38" s="50"/>
      <c r="S38" s="69" t="str">
        <f t="shared" si="18"/>
        <v/>
      </c>
      <c r="T38" s="66"/>
      <c r="U38" s="50"/>
      <c r="V38" s="60"/>
      <c r="W38" s="48"/>
      <c r="X38" s="49"/>
      <c r="Z38" s="48" t="s">
        <v>44</v>
      </c>
      <c r="AA38" s="49"/>
      <c r="AB38" s="69" t="str">
        <f t="shared" si="10"/>
        <v/>
      </c>
      <c r="AC38" s="39"/>
      <c r="AD38" s="50"/>
      <c r="AE38" s="69" t="str">
        <f t="shared" si="19"/>
        <v/>
      </c>
      <c r="AF38" s="66"/>
      <c r="AG38" s="50"/>
      <c r="AH38" s="60"/>
      <c r="AI38" s="48"/>
      <c r="AJ38" s="49"/>
      <c r="AL38" s="48" t="s">
        <v>44</v>
      </c>
      <c r="AM38" s="49"/>
      <c r="AN38" s="69" t="str">
        <f t="shared" si="11"/>
        <v/>
      </c>
      <c r="AO38" s="39"/>
      <c r="AP38" s="50"/>
      <c r="AQ38" s="69" t="str">
        <f t="shared" si="12"/>
        <v/>
      </c>
      <c r="AR38" s="66"/>
      <c r="AS38" s="50"/>
      <c r="AT38" s="60"/>
      <c r="AU38" s="48"/>
      <c r="AV38" s="49"/>
      <c r="AX38" s="48" t="s">
        <v>44</v>
      </c>
      <c r="AY38" s="49">
        <f t="shared" si="13"/>
        <v>111</v>
      </c>
      <c r="AZ38" s="66">
        <f t="shared" si="14"/>
        <v>5</v>
      </c>
      <c r="BA38" s="63">
        <f t="shared" si="15"/>
        <v>23</v>
      </c>
      <c r="BB38" s="76">
        <f t="shared" si="20"/>
        <v>0.17857142857142858</v>
      </c>
      <c r="BC38" s="48">
        <f t="shared" si="16"/>
        <v>0</v>
      </c>
    </row>
    <row r="39" spans="2:55" ht="13.15" customHeight="1">
      <c r="B39" s="48" t="s">
        <v>58</v>
      </c>
      <c r="C39" s="48"/>
      <c r="D39" s="59" t="str">
        <f t="shared" si="8"/>
        <v/>
      </c>
      <c r="E39" s="39"/>
      <c r="F39" s="50"/>
      <c r="G39" s="59" t="str">
        <f t="shared" si="17"/>
        <v/>
      </c>
      <c r="H39" s="66"/>
      <c r="I39" s="50"/>
      <c r="J39" s="60"/>
      <c r="K39" s="48"/>
      <c r="L39" s="48"/>
      <c r="M39" s="55"/>
      <c r="N39" s="48" t="s">
        <v>58</v>
      </c>
      <c r="O39" s="49"/>
      <c r="P39" s="69" t="str">
        <f t="shared" si="9"/>
        <v/>
      </c>
      <c r="Q39" s="39"/>
      <c r="R39" s="50"/>
      <c r="S39" s="69" t="str">
        <f t="shared" si="18"/>
        <v/>
      </c>
      <c r="T39" s="66"/>
      <c r="U39" s="50"/>
      <c r="V39" s="60"/>
      <c r="W39" s="48"/>
      <c r="X39" s="49"/>
      <c r="Z39" s="48" t="s">
        <v>58</v>
      </c>
      <c r="AA39" s="49"/>
      <c r="AB39" s="69" t="str">
        <f t="shared" si="10"/>
        <v/>
      </c>
      <c r="AC39" s="39"/>
      <c r="AD39" s="50"/>
      <c r="AE39" s="69" t="str">
        <f t="shared" si="19"/>
        <v/>
      </c>
      <c r="AF39" s="66"/>
      <c r="AG39" s="50"/>
      <c r="AH39" s="60"/>
      <c r="AI39" s="48"/>
      <c r="AJ39" s="49"/>
      <c r="AL39" s="48" t="s">
        <v>58</v>
      </c>
      <c r="AM39" s="49"/>
      <c r="AN39" s="69" t="str">
        <f t="shared" si="11"/>
        <v/>
      </c>
      <c r="AO39" s="39"/>
      <c r="AP39" s="50"/>
      <c r="AQ39" s="69" t="str">
        <f t="shared" si="12"/>
        <v/>
      </c>
      <c r="AR39" s="66"/>
      <c r="AS39" s="50"/>
      <c r="AT39" s="60"/>
      <c r="AU39" s="48"/>
      <c r="AV39" s="49"/>
      <c r="AX39" s="48" t="s">
        <v>58</v>
      </c>
      <c r="AY39" s="49">
        <f t="shared" si="13"/>
        <v>0</v>
      </c>
      <c r="AZ39" s="66">
        <f t="shared" si="14"/>
        <v>0</v>
      </c>
      <c r="BA39" s="63">
        <f t="shared" si="15"/>
        <v>0</v>
      </c>
      <c r="BB39" s="76" t="str">
        <f t="shared" si="20"/>
        <v>0%</v>
      </c>
      <c r="BC39" s="48">
        <f t="shared" si="16"/>
        <v>0</v>
      </c>
    </row>
    <row r="40" spans="2:55" ht="13.15" customHeight="1">
      <c r="B40" s="48" t="s">
        <v>45</v>
      </c>
      <c r="C40" s="48"/>
      <c r="D40" s="59" t="str">
        <f t="shared" si="8"/>
        <v/>
      </c>
      <c r="E40" s="39"/>
      <c r="F40" s="50"/>
      <c r="G40" s="59" t="str">
        <f t="shared" si="17"/>
        <v/>
      </c>
      <c r="H40" s="66"/>
      <c r="I40" s="50"/>
      <c r="J40" s="60"/>
      <c r="K40" s="48"/>
      <c r="L40" s="48"/>
      <c r="M40" s="55"/>
      <c r="N40" s="48" t="s">
        <v>45</v>
      </c>
      <c r="O40" s="49"/>
      <c r="P40" s="69" t="str">
        <f t="shared" si="9"/>
        <v/>
      </c>
      <c r="Q40" s="39"/>
      <c r="R40" s="50"/>
      <c r="S40" s="69" t="str">
        <f t="shared" si="18"/>
        <v/>
      </c>
      <c r="T40" s="66"/>
      <c r="U40" s="50"/>
      <c r="V40" s="60"/>
      <c r="W40" s="48"/>
      <c r="X40" s="49"/>
      <c r="Z40" s="48" t="s">
        <v>45</v>
      </c>
      <c r="AA40" s="49"/>
      <c r="AB40" s="69" t="str">
        <f t="shared" si="10"/>
        <v/>
      </c>
      <c r="AC40" s="39"/>
      <c r="AD40" s="50"/>
      <c r="AE40" s="69" t="str">
        <f t="shared" si="19"/>
        <v/>
      </c>
      <c r="AF40" s="66"/>
      <c r="AG40" s="50"/>
      <c r="AH40" s="60"/>
      <c r="AI40" s="48"/>
      <c r="AJ40" s="49"/>
      <c r="AL40" s="48" t="s">
        <v>45</v>
      </c>
      <c r="AM40" s="49"/>
      <c r="AN40" s="69" t="str">
        <f t="shared" si="11"/>
        <v/>
      </c>
      <c r="AO40" s="39"/>
      <c r="AP40" s="50"/>
      <c r="AQ40" s="69" t="str">
        <f t="shared" si="12"/>
        <v/>
      </c>
      <c r="AR40" s="66"/>
      <c r="AS40" s="50"/>
      <c r="AT40" s="60"/>
      <c r="AU40" s="48"/>
      <c r="AV40" s="49"/>
      <c r="AX40" s="48" t="s">
        <v>45</v>
      </c>
      <c r="AY40" s="49">
        <f t="shared" si="13"/>
        <v>44</v>
      </c>
      <c r="AZ40" s="66">
        <f t="shared" si="14"/>
        <v>2</v>
      </c>
      <c r="BA40" s="63">
        <f t="shared" si="15"/>
        <v>12</v>
      </c>
      <c r="BB40" s="76">
        <f t="shared" si="20"/>
        <v>0.14285714285714285</v>
      </c>
      <c r="BC40" s="48">
        <f t="shared" si="16"/>
        <v>0</v>
      </c>
    </row>
    <row r="41" spans="2:55" ht="13.15" customHeight="1">
      <c r="B41" s="48" t="s">
        <v>95</v>
      </c>
      <c r="C41" s="48"/>
      <c r="D41" s="59" t="str">
        <f t="shared" si="8"/>
        <v/>
      </c>
      <c r="E41" s="39"/>
      <c r="F41" s="50"/>
      <c r="G41" s="59" t="str">
        <f t="shared" si="17"/>
        <v/>
      </c>
      <c r="H41" s="66"/>
      <c r="I41" s="50"/>
      <c r="J41" s="60"/>
      <c r="K41" s="48"/>
      <c r="L41" s="48"/>
      <c r="M41" s="55"/>
      <c r="N41" s="48" t="s">
        <v>95</v>
      </c>
      <c r="O41" s="49"/>
      <c r="P41" s="69" t="str">
        <f t="shared" si="9"/>
        <v/>
      </c>
      <c r="Q41" s="39"/>
      <c r="R41" s="50"/>
      <c r="S41" s="69" t="str">
        <f t="shared" si="18"/>
        <v/>
      </c>
      <c r="T41" s="66"/>
      <c r="U41" s="50"/>
      <c r="V41" s="60"/>
      <c r="W41" s="48"/>
      <c r="X41" s="49"/>
      <c r="Z41" s="48" t="s">
        <v>95</v>
      </c>
      <c r="AA41" s="49"/>
      <c r="AB41" s="69" t="str">
        <f t="shared" si="10"/>
        <v/>
      </c>
      <c r="AC41" s="39"/>
      <c r="AD41" s="50"/>
      <c r="AE41" s="69" t="str">
        <f t="shared" si="19"/>
        <v/>
      </c>
      <c r="AF41" s="66"/>
      <c r="AG41" s="50"/>
      <c r="AH41" s="60"/>
      <c r="AI41" s="48"/>
      <c r="AJ41" s="49"/>
      <c r="AL41" s="48" t="s">
        <v>95</v>
      </c>
      <c r="AM41" s="49"/>
      <c r="AN41" s="69" t="str">
        <f t="shared" si="11"/>
        <v/>
      </c>
      <c r="AO41" s="39"/>
      <c r="AP41" s="50"/>
      <c r="AQ41" s="69" t="str">
        <f t="shared" si="12"/>
        <v/>
      </c>
      <c r="AR41" s="66"/>
      <c r="AS41" s="50"/>
      <c r="AT41" s="60"/>
      <c r="AU41" s="48"/>
      <c r="AV41" s="49"/>
      <c r="AX41" s="48" t="s">
        <v>95</v>
      </c>
      <c r="AY41" s="49">
        <f t="shared" si="13"/>
        <v>0</v>
      </c>
      <c r="AZ41" s="66">
        <f t="shared" si="14"/>
        <v>0</v>
      </c>
      <c r="BA41" s="63">
        <f t="shared" si="15"/>
        <v>0</v>
      </c>
      <c r="BB41" s="76" t="str">
        <f t="shared" si="20"/>
        <v>0%</v>
      </c>
      <c r="BC41" s="48">
        <f t="shared" si="16"/>
        <v>0</v>
      </c>
    </row>
    <row r="42" spans="2:55" ht="13.15" customHeight="1">
      <c r="B42" s="48"/>
      <c r="C42" s="48"/>
      <c r="D42" s="59" t="str">
        <f t="shared" si="8"/>
        <v/>
      </c>
      <c r="E42" s="39"/>
      <c r="F42" s="50"/>
      <c r="G42" s="59" t="str">
        <f t="shared" si="17"/>
        <v/>
      </c>
      <c r="H42" s="66"/>
      <c r="I42" s="50"/>
      <c r="J42" s="60"/>
      <c r="K42" s="48"/>
      <c r="L42" s="48"/>
      <c r="M42" s="55"/>
      <c r="N42" s="48"/>
      <c r="O42" s="49"/>
      <c r="P42" s="69" t="str">
        <f t="shared" si="9"/>
        <v/>
      </c>
      <c r="Q42" s="39"/>
      <c r="R42" s="50"/>
      <c r="S42" s="69" t="str">
        <f t="shared" si="18"/>
        <v/>
      </c>
      <c r="T42" s="66"/>
      <c r="U42" s="50"/>
      <c r="V42" s="60"/>
      <c r="W42" s="48"/>
      <c r="X42" s="49"/>
      <c r="Z42" s="48"/>
      <c r="AA42" s="49"/>
      <c r="AB42" s="69" t="str">
        <f t="shared" si="10"/>
        <v/>
      </c>
      <c r="AC42" s="39"/>
      <c r="AD42" s="50"/>
      <c r="AE42" s="69" t="str">
        <f t="shared" si="19"/>
        <v/>
      </c>
      <c r="AF42" s="66"/>
      <c r="AG42" s="50"/>
      <c r="AH42" s="60"/>
      <c r="AI42" s="48"/>
      <c r="AJ42" s="49"/>
      <c r="AL42" s="48"/>
      <c r="AM42" s="49"/>
      <c r="AN42" s="69" t="str">
        <f t="shared" si="11"/>
        <v/>
      </c>
      <c r="AO42" s="39"/>
      <c r="AP42" s="50"/>
      <c r="AQ42" s="69" t="str">
        <f t="shared" si="12"/>
        <v/>
      </c>
      <c r="AR42" s="66"/>
      <c r="AS42" s="50"/>
      <c r="AT42" s="60"/>
      <c r="AU42" s="48"/>
      <c r="AV42" s="49"/>
      <c r="AX42" s="48"/>
      <c r="AY42" s="49">
        <f t="shared" si="13"/>
        <v>0</v>
      </c>
      <c r="AZ42" s="66">
        <f t="shared" si="14"/>
        <v>0</v>
      </c>
      <c r="BA42" s="63">
        <f t="shared" si="15"/>
        <v>0</v>
      </c>
      <c r="BB42" s="76" t="str">
        <f t="shared" si="20"/>
        <v>0%</v>
      </c>
      <c r="BC42" s="48">
        <f t="shared" si="16"/>
        <v>0</v>
      </c>
    </row>
    <row r="43" spans="2:55" ht="13.15" customHeight="1">
      <c r="B43" s="48"/>
      <c r="C43" s="48"/>
      <c r="D43" s="59" t="str">
        <f t="shared" si="8"/>
        <v/>
      </c>
      <c r="E43" s="39"/>
      <c r="F43" s="50"/>
      <c r="G43" s="59" t="str">
        <f t="shared" si="17"/>
        <v/>
      </c>
      <c r="H43" s="66"/>
      <c r="I43" s="50"/>
      <c r="J43" s="60"/>
      <c r="K43" s="48"/>
      <c r="L43" s="48"/>
      <c r="M43" s="55"/>
      <c r="N43" s="48"/>
      <c r="O43" s="49"/>
      <c r="P43" s="69" t="str">
        <f t="shared" si="9"/>
        <v/>
      </c>
      <c r="Q43" s="39"/>
      <c r="R43" s="50"/>
      <c r="S43" s="69" t="str">
        <f t="shared" si="18"/>
        <v/>
      </c>
      <c r="T43" s="66"/>
      <c r="U43" s="50"/>
      <c r="V43" s="60"/>
      <c r="W43" s="48"/>
      <c r="X43" s="49"/>
      <c r="Z43" s="48"/>
      <c r="AA43" s="49"/>
      <c r="AB43" s="69" t="str">
        <f t="shared" si="10"/>
        <v/>
      </c>
      <c r="AC43" s="39"/>
      <c r="AD43" s="50"/>
      <c r="AE43" s="69" t="str">
        <f t="shared" si="19"/>
        <v/>
      </c>
      <c r="AF43" s="66"/>
      <c r="AG43" s="50"/>
      <c r="AH43" s="60"/>
      <c r="AI43" s="48"/>
      <c r="AJ43" s="49"/>
      <c r="AL43" s="48"/>
      <c r="AM43" s="49"/>
      <c r="AN43" s="69" t="str">
        <f t="shared" si="11"/>
        <v/>
      </c>
      <c r="AO43" s="39"/>
      <c r="AP43" s="50"/>
      <c r="AQ43" s="69" t="str">
        <f t="shared" si="12"/>
        <v/>
      </c>
      <c r="AR43" s="66"/>
      <c r="AS43" s="50"/>
      <c r="AT43" s="60"/>
      <c r="AU43" s="48"/>
      <c r="AV43" s="48"/>
      <c r="AX43" s="48"/>
      <c r="AY43" s="72">
        <f t="shared" si="13"/>
        <v>0</v>
      </c>
      <c r="AZ43" s="70">
        <f t="shared" si="14"/>
        <v>0</v>
      </c>
      <c r="BA43" s="62">
        <f t="shared" si="15"/>
        <v>0</v>
      </c>
      <c r="BB43" s="76" t="str">
        <f>IF(AZ43=0,"0%",AZ43/(AZ43+BA43))</f>
        <v>0%</v>
      </c>
      <c r="BC43" s="48">
        <f t="shared" si="16"/>
        <v>0</v>
      </c>
    </row>
    <row r="44" spans="2:55" ht="13.15" customHeight="1">
      <c r="B44" s="48"/>
      <c r="C44" s="69"/>
      <c r="D44" s="59" t="str">
        <f t="shared" si="8"/>
        <v/>
      </c>
      <c r="E44" s="70"/>
      <c r="F44" s="71"/>
      <c r="G44" s="59" t="str">
        <f t="shared" si="17"/>
        <v/>
      </c>
      <c r="H44" s="70"/>
      <c r="I44" s="71"/>
      <c r="J44" s="59"/>
      <c r="K44" s="69"/>
      <c r="L44" s="69"/>
      <c r="M44" s="55"/>
      <c r="N44" s="48"/>
      <c r="O44" s="72"/>
      <c r="P44" s="69" t="str">
        <f t="shared" si="9"/>
        <v/>
      </c>
      <c r="Q44" s="70"/>
      <c r="R44" s="71"/>
      <c r="S44" s="69" t="str">
        <f t="shared" si="18"/>
        <v/>
      </c>
      <c r="T44" s="70"/>
      <c r="U44" s="71"/>
      <c r="V44" s="59"/>
      <c r="W44" s="69"/>
      <c r="X44" s="72"/>
      <c r="Z44" s="48"/>
      <c r="AA44" s="49"/>
      <c r="AB44" s="69" t="str">
        <f t="shared" si="10"/>
        <v/>
      </c>
      <c r="AC44" s="39"/>
      <c r="AD44" s="50"/>
      <c r="AE44" s="69" t="str">
        <f t="shared" si="19"/>
        <v/>
      </c>
      <c r="AF44" s="66"/>
      <c r="AG44" s="50"/>
      <c r="AH44" s="60"/>
      <c r="AI44" s="48"/>
      <c r="AJ44" s="49"/>
      <c r="AL44" s="48"/>
      <c r="AM44" s="72"/>
      <c r="AN44" s="69" t="str">
        <f t="shared" si="11"/>
        <v/>
      </c>
      <c r="AO44" s="70"/>
      <c r="AP44" s="71"/>
      <c r="AQ44" s="69" t="str">
        <f t="shared" si="12"/>
        <v/>
      </c>
      <c r="AR44" s="70"/>
      <c r="AS44" s="71"/>
      <c r="AT44" s="59"/>
      <c r="AU44" s="69"/>
      <c r="AV44" s="72"/>
      <c r="AX44" s="48"/>
      <c r="AY44" s="49">
        <f t="shared" si="13"/>
        <v>0</v>
      </c>
      <c r="AZ44" s="66">
        <f t="shared" si="14"/>
        <v>0</v>
      </c>
      <c r="BA44" s="63">
        <f t="shared" si="15"/>
        <v>0</v>
      </c>
      <c r="BB44" s="76" t="str">
        <f t="shared" si="20"/>
        <v>0%</v>
      </c>
      <c r="BC44" s="48">
        <f t="shared" si="16"/>
        <v>0</v>
      </c>
    </row>
    <row r="45" spans="2:55" ht="13.15" customHeight="1">
      <c r="B45" s="48"/>
      <c r="C45" s="162"/>
      <c r="D45" s="59" t="str">
        <f t="shared" si="8"/>
        <v/>
      </c>
      <c r="E45" s="163"/>
      <c r="F45" s="164"/>
      <c r="G45" s="59" t="str">
        <f t="shared" si="17"/>
        <v/>
      </c>
      <c r="H45" s="163"/>
      <c r="I45" s="164"/>
      <c r="J45" s="165"/>
      <c r="K45" s="162"/>
      <c r="L45" s="162"/>
      <c r="M45" s="55"/>
      <c r="N45" s="48"/>
      <c r="O45" s="166"/>
      <c r="P45" s="69" t="str">
        <f t="shared" si="9"/>
        <v/>
      </c>
      <c r="Q45" s="163"/>
      <c r="R45" s="164"/>
      <c r="S45" s="69" t="str">
        <f t="shared" si="18"/>
        <v/>
      </c>
      <c r="T45" s="163"/>
      <c r="U45" s="164"/>
      <c r="V45" s="165"/>
      <c r="W45" s="162"/>
      <c r="X45" s="166"/>
      <c r="Z45" s="48"/>
      <c r="AA45" s="166"/>
      <c r="AB45" s="69" t="str">
        <f t="shared" si="10"/>
        <v/>
      </c>
      <c r="AC45" s="163"/>
      <c r="AD45" s="164"/>
      <c r="AE45" s="69" t="str">
        <f t="shared" si="19"/>
        <v/>
      </c>
      <c r="AF45" s="163"/>
      <c r="AG45" s="164"/>
      <c r="AH45" s="165"/>
      <c r="AI45" s="162"/>
      <c r="AJ45" s="166"/>
      <c r="AL45" s="48"/>
      <c r="AM45" s="166"/>
      <c r="AN45" s="69" t="str">
        <f t="shared" si="11"/>
        <v/>
      </c>
      <c r="AO45" s="163"/>
      <c r="AP45" s="164"/>
      <c r="AQ45" s="69" t="str">
        <f t="shared" si="12"/>
        <v/>
      </c>
      <c r="AR45" s="163"/>
      <c r="AS45" s="164"/>
      <c r="AT45" s="165"/>
      <c r="AU45" s="162"/>
      <c r="AV45" s="166"/>
      <c r="AX45" s="48"/>
      <c r="AY45" s="161">
        <f t="shared" si="13"/>
        <v>0</v>
      </c>
      <c r="AZ45" s="160">
        <f t="shared" si="14"/>
        <v>0</v>
      </c>
      <c r="BA45" s="159">
        <f t="shared" si="15"/>
        <v>0</v>
      </c>
      <c r="BB45" s="167" t="str">
        <f t="shared" ref="BB45:BB46" si="21">IF(AZ45=0,"0%",AZ45/(AZ45+BA45))</f>
        <v>0%</v>
      </c>
      <c r="BC45" s="162">
        <f t="shared" si="16"/>
        <v>0</v>
      </c>
    </row>
    <row r="46" spans="2:55" ht="13.15" customHeight="1">
      <c r="B46" s="48"/>
      <c r="C46" s="48"/>
      <c r="D46" s="59" t="str">
        <f t="shared" si="8"/>
        <v/>
      </c>
      <c r="E46" s="66"/>
      <c r="F46" s="50"/>
      <c r="G46" s="59" t="str">
        <f t="shared" si="17"/>
        <v/>
      </c>
      <c r="H46" s="66"/>
      <c r="I46" s="50"/>
      <c r="J46" s="60"/>
      <c r="K46" s="48"/>
      <c r="L46" s="48"/>
      <c r="M46" s="55"/>
      <c r="N46" s="48"/>
      <c r="O46" s="48"/>
      <c r="P46" s="69" t="str">
        <f t="shared" si="9"/>
        <v/>
      </c>
      <c r="Q46" s="39"/>
      <c r="R46" s="50"/>
      <c r="S46" s="69" t="str">
        <f t="shared" si="18"/>
        <v/>
      </c>
      <c r="T46" s="39"/>
      <c r="U46" s="50"/>
      <c r="V46" s="48"/>
      <c r="W46" s="48"/>
      <c r="X46" s="48"/>
      <c r="Z46" s="48"/>
      <c r="AA46" s="48"/>
      <c r="AB46" s="69" t="str">
        <f t="shared" si="10"/>
        <v/>
      </c>
      <c r="AC46" s="39"/>
      <c r="AD46" s="50"/>
      <c r="AE46" s="69" t="str">
        <f t="shared" si="19"/>
        <v/>
      </c>
      <c r="AF46" s="39"/>
      <c r="AG46" s="50"/>
      <c r="AH46" s="48"/>
      <c r="AI46" s="48"/>
      <c r="AJ46" s="48"/>
      <c r="AL46" s="48"/>
      <c r="AM46" s="48"/>
      <c r="AN46" s="69" t="str">
        <f t="shared" si="11"/>
        <v/>
      </c>
      <c r="AO46" s="39"/>
      <c r="AP46" s="50"/>
      <c r="AQ46" s="69" t="str">
        <f t="shared" si="12"/>
        <v/>
      </c>
      <c r="AR46" s="39"/>
      <c r="AS46" s="50"/>
      <c r="AT46" s="48"/>
      <c r="AU46" s="48"/>
      <c r="AV46" s="48"/>
      <c r="AX46" s="48"/>
      <c r="AY46" s="49">
        <f t="shared" si="13"/>
        <v>0</v>
      </c>
      <c r="AZ46" s="66">
        <f t="shared" si="14"/>
        <v>0</v>
      </c>
      <c r="BA46" s="63">
        <f t="shared" si="15"/>
        <v>0</v>
      </c>
      <c r="BB46" s="191" t="str">
        <f t="shared" si="21"/>
        <v>0%</v>
      </c>
      <c r="BC46" s="48">
        <f t="shared" si="16"/>
        <v>0</v>
      </c>
    </row>
    <row r="47" spans="2:55" ht="13.15" customHeight="1">
      <c r="B47" s="48"/>
      <c r="C47" s="48"/>
      <c r="D47" s="59"/>
      <c r="E47" s="66"/>
      <c r="F47" s="50"/>
      <c r="G47" s="59"/>
      <c r="H47" s="66"/>
      <c r="I47" s="50"/>
      <c r="J47" s="60"/>
      <c r="K47" s="48"/>
      <c r="L47" s="48"/>
      <c r="M47" s="55"/>
      <c r="N47" s="48"/>
      <c r="O47" s="48"/>
      <c r="P47" s="69"/>
      <c r="Q47" s="39"/>
      <c r="R47" s="50"/>
      <c r="S47" s="69"/>
      <c r="T47" s="39"/>
      <c r="U47" s="50"/>
      <c r="V47" s="48"/>
      <c r="W47" s="48"/>
      <c r="X47" s="48"/>
      <c r="Z47" s="48"/>
      <c r="AA47" s="48"/>
      <c r="AB47" s="69" t="str">
        <f t="shared" ref="AB47:AB48" si="22">IF(AA47=1,50,IF(AA47=2,45,IF(AA47=3,40,IF(AA47=4,35,IF(AA47=5,30,IF(AA47=6,25,IF(AA47=7,20,IF(AA47=8,15,IF(AA47=9,10,IF(AA47=10,8,IF(AA47=11,6,IF(AA47=12,5,IF(AA47=13,4,IF(AA47=14,3,IF(AA47=15,2,IF(AA47=16,1,IF(AA47=17,"",IF(AA47=18,"",IF(AA47=19,"",IF(AA47=20,"",IF(AA47="","")))))))))))))))))))))</f>
        <v/>
      </c>
      <c r="AC47" s="39"/>
      <c r="AD47" s="50"/>
      <c r="AE47" s="69" t="str">
        <f t="shared" ref="AE47:AE48" si="23">IF(AC47="","",AC47*7)</f>
        <v/>
      </c>
      <c r="AF47" s="39"/>
      <c r="AG47" s="50"/>
      <c r="AH47" s="48"/>
      <c r="AI47" s="48"/>
      <c r="AJ47" s="48"/>
      <c r="AL47" s="48"/>
      <c r="AM47" s="48"/>
      <c r="AN47" s="69"/>
      <c r="AO47" s="39"/>
      <c r="AP47" s="50"/>
      <c r="AQ47" s="69"/>
      <c r="AR47" s="39"/>
      <c r="AS47" s="50"/>
      <c r="AT47" s="48"/>
      <c r="AU47" s="48"/>
      <c r="AV47" s="48"/>
      <c r="AX47" s="48"/>
      <c r="AY47" s="72">
        <f t="shared" si="13"/>
        <v>0</v>
      </c>
      <c r="AZ47" s="70">
        <f t="shared" si="14"/>
        <v>0</v>
      </c>
      <c r="BA47" s="62">
        <f t="shared" si="15"/>
        <v>0</v>
      </c>
      <c r="BB47" s="76" t="str">
        <f t="shared" ref="BB47:BB48" si="24">IF(AZ47=0,"0%",AZ47/(AZ47+BA47))</f>
        <v>0%</v>
      </c>
      <c r="BC47" s="48">
        <f t="shared" si="16"/>
        <v>0</v>
      </c>
    </row>
    <row r="48" spans="2:55" ht="13.15" customHeight="1" thickBot="1">
      <c r="B48" s="98"/>
      <c r="C48" s="98"/>
      <c r="D48" s="157"/>
      <c r="E48" s="145"/>
      <c r="F48" s="156"/>
      <c r="G48" s="157"/>
      <c r="H48" s="74"/>
      <c r="I48" s="146"/>
      <c r="J48" s="168"/>
      <c r="K48" s="98"/>
      <c r="L48" s="98"/>
      <c r="M48" s="55"/>
      <c r="N48" s="98"/>
      <c r="O48" s="98"/>
      <c r="P48" s="98" t="str">
        <f t="shared" ref="P48" si="25">IF(O48=1,50,IF(O48=2,45,IF(O48=3,40,IF(O48=4,35,IF(O48=5,30,IF(O48=6,25,IF(O48=7,20,IF(O48=8,15,IF(O48=9,10,IF(O48=10,8,IF(O48=11,6,IF(O48=12,5,IF(O48=13,4,IF(O48=14,3,IF(O48=15,2,IF(O48=16,1,IF(O48=17,"",IF(O48=18,"",IF(O48=19,"",IF(O48=20,"",IF(O48="","")))))))))))))))))))))</f>
        <v/>
      </c>
      <c r="Q48" s="168"/>
      <c r="R48" s="156"/>
      <c r="S48" s="98" t="str">
        <f t="shared" ref="S48" si="26">IF(Q48="","",Q48*7)</f>
        <v/>
      </c>
      <c r="T48" s="168"/>
      <c r="U48" s="156"/>
      <c r="V48" s="98"/>
      <c r="W48" s="98"/>
      <c r="X48" s="98"/>
      <c r="Z48" s="98"/>
      <c r="AA48" s="98"/>
      <c r="AB48" s="98" t="str">
        <f t="shared" si="22"/>
        <v/>
      </c>
      <c r="AC48" s="168"/>
      <c r="AD48" s="156"/>
      <c r="AE48" s="98" t="str">
        <f t="shared" si="23"/>
        <v/>
      </c>
      <c r="AF48" s="168"/>
      <c r="AG48" s="156"/>
      <c r="AH48" s="98"/>
      <c r="AI48" s="98"/>
      <c r="AJ48" s="98"/>
      <c r="AL48" s="98"/>
      <c r="AM48" s="98"/>
      <c r="AN48" s="98" t="str">
        <f t="shared" ref="AN48" si="27">IF(AM48=1,50,IF(AM48=2,45,IF(AM48=3,40,IF(AM48=4,35,IF(AM48=5,30,IF(AM48=6,25,IF(AM48=7,20,IF(AM48=8,15,IF(AM48=9,10,IF(AM48=10,8,IF(AM48=11,6,IF(AM48=12,5,IF(AM48=13,4,IF(AM48=14,3,IF(AM48=15,2,IF(AM48=16,1,IF(AM48=17,"",IF(AM48=18,"",IF(AM48=19,"",IF(AM48=20,"",IF(AM48="","")))))))))))))))))))))</f>
        <v/>
      </c>
      <c r="AO48" s="168"/>
      <c r="AP48" s="156"/>
      <c r="AQ48" s="98" t="str">
        <f t="shared" ref="AQ48" si="28">IF(AO48="","",AO48*5)</f>
        <v/>
      </c>
      <c r="AR48" s="168"/>
      <c r="AS48" s="156"/>
      <c r="AT48" s="98"/>
      <c r="AU48" s="98"/>
      <c r="AV48" s="98"/>
      <c r="AX48" s="98"/>
      <c r="AY48" s="144">
        <f t="shared" si="13"/>
        <v>0</v>
      </c>
      <c r="AZ48" s="145">
        <f t="shared" si="14"/>
        <v>0</v>
      </c>
      <c r="BA48" s="146">
        <f t="shared" si="15"/>
        <v>0</v>
      </c>
      <c r="BB48" s="77" t="str">
        <f t="shared" si="24"/>
        <v>0%</v>
      </c>
      <c r="BC48" s="98">
        <f t="shared" si="16"/>
        <v>0</v>
      </c>
    </row>
  </sheetData>
  <mergeCells count="39">
    <mergeCell ref="P2:T2"/>
    <mergeCell ref="BA2:BA3"/>
    <mergeCell ref="AZ2:AZ3"/>
    <mergeCell ref="AX26:AX27"/>
    <mergeCell ref="AX2:AX3"/>
    <mergeCell ref="AS2:AT2"/>
    <mergeCell ref="AS26:AT26"/>
    <mergeCell ref="AU26:AV26"/>
    <mergeCell ref="AN2:AR2"/>
    <mergeCell ref="AY26:AY27"/>
    <mergeCell ref="AY2:AY3"/>
    <mergeCell ref="AU2:AV2"/>
    <mergeCell ref="AI26:AJ26"/>
    <mergeCell ref="AN26:AR26"/>
    <mergeCell ref="AZ26:BC26"/>
    <mergeCell ref="N2:N3"/>
    <mergeCell ref="N26:N27"/>
    <mergeCell ref="Z2:Z3"/>
    <mergeCell ref="Z26:Z27"/>
    <mergeCell ref="AL2:AL3"/>
    <mergeCell ref="AL26:AL27"/>
    <mergeCell ref="U2:V2"/>
    <mergeCell ref="W2:X2"/>
    <mergeCell ref="P26:T26"/>
    <mergeCell ref="U26:V26"/>
    <mergeCell ref="W26:X26"/>
    <mergeCell ref="AB2:AF2"/>
    <mergeCell ref="AG2:AH2"/>
    <mergeCell ref="AI2:AJ2"/>
    <mergeCell ref="AB26:AF26"/>
    <mergeCell ref="AG26:AH26"/>
    <mergeCell ref="D2:H2"/>
    <mergeCell ref="I2:J2"/>
    <mergeCell ref="B26:B27"/>
    <mergeCell ref="K26:L26"/>
    <mergeCell ref="K2:L2"/>
    <mergeCell ref="B2:B3"/>
    <mergeCell ref="D26:H26"/>
    <mergeCell ref="I26:J26"/>
  </mergeCells>
  <phoneticPr fontId="1"/>
  <conditionalFormatting sqref="BB28:BB48">
    <cfRule type="cellIs" dxfId="5" priority="1" operator="between">
      <formula>0.8</formula>
      <formula>1</formula>
    </cfRule>
    <cfRule type="cellIs" dxfId="4" priority="2" operator="between">
      <formula>0.6</formula>
      <formula>0.8</formula>
    </cfRule>
  </conditionalFormatting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S48"/>
  <sheetViews>
    <sheetView tabSelected="1" topLeftCell="J1" zoomScale="110" zoomScaleNormal="110" workbookViewId="0">
      <selection activeCell="AQ36" sqref="AQ36"/>
    </sheetView>
  </sheetViews>
  <sheetFormatPr defaultColWidth="8.875" defaultRowHeight="13.15" customHeight="1"/>
  <cols>
    <col min="1" max="1" width="1.75" style="1" customWidth="1"/>
    <col min="2" max="2" width="8.875" style="1"/>
    <col min="3" max="3" width="3" style="1" bestFit="1" customWidth="1"/>
    <col min="4" max="4" width="3.125" style="1" bestFit="1" customWidth="1"/>
    <col min="5" max="5" width="5.875" style="1" bestFit="1" customWidth="1"/>
    <col min="6" max="7" width="6.375" style="1" bestFit="1" customWidth="1"/>
    <col min="8" max="8" width="4.25" style="1" bestFit="1" customWidth="1"/>
    <col min="9" max="9" width="7.25" style="1" bestFit="1" customWidth="1"/>
    <col min="10" max="10" width="1.125" style="1" customWidth="1"/>
    <col min="11" max="11" width="8.875" style="1"/>
    <col min="12" max="13" width="3" style="1" customWidth="1"/>
    <col min="14" max="14" width="5.875" style="1" bestFit="1" customWidth="1"/>
    <col min="15" max="15" width="6.375" style="1" customWidth="1"/>
    <col min="16" max="16" width="6.375" style="1" bestFit="1" customWidth="1"/>
    <col min="17" max="17" width="4.25" style="1" customWidth="1"/>
    <col min="18" max="18" width="7.25" style="1" customWidth="1"/>
    <col min="19" max="19" width="1.125" style="1" customWidth="1"/>
    <col min="20" max="20" width="8.875" style="1"/>
    <col min="21" max="22" width="3" style="1" customWidth="1"/>
    <col min="23" max="23" width="5.875" style="1" bestFit="1" customWidth="1"/>
    <col min="24" max="24" width="6.375" style="1" customWidth="1"/>
    <col min="25" max="25" width="6.375" style="1" bestFit="1" customWidth="1"/>
    <col min="26" max="26" width="4.25" style="1" customWidth="1"/>
    <col min="27" max="27" width="7.25" style="1" customWidth="1"/>
    <col min="28" max="28" width="1.125" style="1" customWidth="1"/>
    <col min="29" max="29" width="8.875" style="1"/>
    <col min="30" max="31" width="3" style="1" customWidth="1"/>
    <col min="32" max="32" width="5.875" style="1" bestFit="1" customWidth="1"/>
    <col min="33" max="33" width="6.375" style="1" customWidth="1"/>
    <col min="34" max="34" width="6.375" style="1" bestFit="1" customWidth="1"/>
    <col min="35" max="35" width="4.25" style="1" customWidth="1"/>
    <col min="36" max="36" width="7.25" style="1" customWidth="1"/>
    <col min="37" max="37" width="1.125" style="1" customWidth="1"/>
    <col min="38" max="16384" width="8.875" style="1"/>
  </cols>
  <sheetData>
    <row r="1" spans="2:45" ht="13.15" customHeight="1" thickBot="1">
      <c r="J1" s="2"/>
      <c r="S1" s="2"/>
      <c r="AB1" s="2"/>
    </row>
    <row r="2" spans="2:45" ht="13.15" customHeight="1" thickBot="1">
      <c r="B2" s="252"/>
      <c r="C2" s="254" t="s">
        <v>47</v>
      </c>
      <c r="D2" s="255"/>
      <c r="E2" s="256"/>
      <c r="F2" s="68" t="s">
        <v>25</v>
      </c>
      <c r="G2" s="67" t="s">
        <v>26</v>
      </c>
      <c r="H2" s="257">
        <v>43478</v>
      </c>
      <c r="I2" s="258"/>
      <c r="J2" s="2"/>
      <c r="K2" s="252"/>
      <c r="L2" s="254" t="s">
        <v>74</v>
      </c>
      <c r="M2" s="255"/>
      <c r="N2" s="256"/>
      <c r="O2" s="68" t="s">
        <v>25</v>
      </c>
      <c r="P2" s="67" t="s">
        <v>26</v>
      </c>
      <c r="Q2" s="257">
        <v>43534</v>
      </c>
      <c r="R2" s="258"/>
      <c r="S2" s="2"/>
      <c r="T2" s="264"/>
      <c r="U2" s="266" t="s">
        <v>67</v>
      </c>
      <c r="V2" s="267"/>
      <c r="W2" s="268"/>
      <c r="X2" s="109" t="s">
        <v>25</v>
      </c>
      <c r="Y2" s="110" t="s">
        <v>26</v>
      </c>
      <c r="Z2" s="250">
        <v>43562</v>
      </c>
      <c r="AA2" s="251"/>
      <c r="AB2" s="2"/>
      <c r="AC2" s="252"/>
      <c r="AD2" s="254" t="s">
        <v>86</v>
      </c>
      <c r="AE2" s="255"/>
      <c r="AF2" s="256"/>
      <c r="AG2" s="68" t="s">
        <v>25</v>
      </c>
      <c r="AH2" s="67" t="s">
        <v>26</v>
      </c>
      <c r="AI2" s="257">
        <v>43611</v>
      </c>
      <c r="AJ2" s="258"/>
      <c r="AL2" s="264"/>
      <c r="AM2" s="266" t="s">
        <v>68</v>
      </c>
      <c r="AN2" s="267"/>
      <c r="AO2" s="268"/>
      <c r="AP2" s="109" t="s">
        <v>25</v>
      </c>
      <c r="AQ2" s="110" t="s">
        <v>26</v>
      </c>
      <c r="AR2" s="250" t="s">
        <v>89</v>
      </c>
      <c r="AS2" s="251"/>
    </row>
    <row r="3" spans="2:45" ht="13.15" customHeight="1" thickBot="1">
      <c r="B3" s="253"/>
      <c r="C3" s="3" t="s">
        <v>20</v>
      </c>
      <c r="D3" s="103" t="s">
        <v>21</v>
      </c>
      <c r="E3" s="106" t="s">
        <v>55</v>
      </c>
      <c r="F3" s="104" t="s">
        <v>34</v>
      </c>
      <c r="G3" s="7" t="s">
        <v>11</v>
      </c>
      <c r="H3" s="8" t="s">
        <v>12</v>
      </c>
      <c r="I3" s="9" t="s">
        <v>10</v>
      </c>
      <c r="J3" s="2"/>
      <c r="K3" s="253"/>
      <c r="L3" s="3" t="s">
        <v>20</v>
      </c>
      <c r="M3" s="4" t="s">
        <v>21</v>
      </c>
      <c r="N3" s="5" t="s">
        <v>55</v>
      </c>
      <c r="O3" s="6" t="s">
        <v>34</v>
      </c>
      <c r="P3" s="7" t="s">
        <v>11</v>
      </c>
      <c r="Q3" s="8" t="s">
        <v>12</v>
      </c>
      <c r="R3" s="9" t="s">
        <v>10</v>
      </c>
      <c r="S3" s="2"/>
      <c r="T3" s="265"/>
      <c r="U3" s="111" t="s">
        <v>20</v>
      </c>
      <c r="V3" s="112" t="s">
        <v>21</v>
      </c>
      <c r="W3" s="113" t="s">
        <v>55</v>
      </c>
      <c r="X3" s="114" t="s">
        <v>34</v>
      </c>
      <c r="Y3" s="115" t="s">
        <v>11</v>
      </c>
      <c r="Z3" s="116" t="s">
        <v>12</v>
      </c>
      <c r="AA3" s="117" t="s">
        <v>10</v>
      </c>
      <c r="AB3" s="2"/>
      <c r="AC3" s="253"/>
      <c r="AD3" s="3" t="s">
        <v>20</v>
      </c>
      <c r="AE3" s="4" t="s">
        <v>21</v>
      </c>
      <c r="AF3" s="5" t="s">
        <v>55</v>
      </c>
      <c r="AG3" s="6" t="s">
        <v>34</v>
      </c>
      <c r="AH3" s="7" t="s">
        <v>11</v>
      </c>
      <c r="AI3" s="8" t="s">
        <v>12</v>
      </c>
      <c r="AJ3" s="9" t="s">
        <v>10</v>
      </c>
      <c r="AL3" s="265"/>
      <c r="AM3" s="111" t="s">
        <v>20</v>
      </c>
      <c r="AN3" s="112" t="s">
        <v>21</v>
      </c>
      <c r="AO3" s="113" t="s">
        <v>55</v>
      </c>
      <c r="AP3" s="114" t="s">
        <v>34</v>
      </c>
      <c r="AQ3" s="115" t="s">
        <v>11</v>
      </c>
      <c r="AR3" s="116" t="s">
        <v>12</v>
      </c>
      <c r="AS3" s="117" t="s">
        <v>10</v>
      </c>
    </row>
    <row r="4" spans="2:45" ht="13.15" customHeight="1">
      <c r="B4" s="45" t="s">
        <v>37</v>
      </c>
      <c r="C4" s="192">
        <v>5</v>
      </c>
      <c r="D4" s="193">
        <v>5</v>
      </c>
      <c r="E4" s="57">
        <f>IF(C4="","",C4*5)</f>
        <v>25</v>
      </c>
      <c r="F4" s="194"/>
      <c r="G4" s="192"/>
      <c r="H4" s="195"/>
      <c r="I4" s="196">
        <v>10</v>
      </c>
      <c r="J4" s="2"/>
      <c r="K4" s="45" t="s">
        <v>37</v>
      </c>
      <c r="L4" s="192">
        <v>6</v>
      </c>
      <c r="M4" s="195">
        <v>1</v>
      </c>
      <c r="N4" s="57">
        <f>IF(L4="","",L4*8)</f>
        <v>48</v>
      </c>
      <c r="O4" s="197">
        <v>15</v>
      </c>
      <c r="P4" s="192"/>
      <c r="Q4" s="195">
        <v>3</v>
      </c>
      <c r="R4" s="196">
        <v>10</v>
      </c>
      <c r="S4" s="2"/>
      <c r="T4" s="118" t="s">
        <v>37</v>
      </c>
      <c r="U4" s="198">
        <v>2</v>
      </c>
      <c r="V4" s="199">
        <v>7</v>
      </c>
      <c r="W4" s="200">
        <f>IF(U4="","",U4*5)</f>
        <v>10</v>
      </c>
      <c r="X4" s="201"/>
      <c r="Y4" s="198"/>
      <c r="Z4" s="199">
        <v>2</v>
      </c>
      <c r="AA4" s="202">
        <v>10</v>
      </c>
      <c r="AB4" s="2"/>
      <c r="AC4" s="45" t="s">
        <v>37</v>
      </c>
      <c r="AD4" s="192">
        <v>4</v>
      </c>
      <c r="AE4" s="195">
        <v>2</v>
      </c>
      <c r="AF4" s="57">
        <f>IF(AD4="","",AD4*8)</f>
        <v>32</v>
      </c>
      <c r="AG4" s="197"/>
      <c r="AH4" s="192"/>
      <c r="AI4" s="195">
        <v>2</v>
      </c>
      <c r="AJ4" s="196">
        <v>10</v>
      </c>
      <c r="AL4" s="118" t="s">
        <v>37</v>
      </c>
      <c r="AM4" s="198">
        <v>9</v>
      </c>
      <c r="AN4" s="199">
        <v>2</v>
      </c>
      <c r="AO4" s="200">
        <f>IF(AM4="","",AM4*10)</f>
        <v>90</v>
      </c>
      <c r="AP4" s="201">
        <v>20</v>
      </c>
      <c r="AQ4" s="198"/>
      <c r="AR4" s="199"/>
      <c r="AS4" s="202">
        <v>10</v>
      </c>
    </row>
    <row r="5" spans="2:45" ht="13.15" customHeight="1">
      <c r="B5" s="48" t="s">
        <v>36</v>
      </c>
      <c r="C5" s="11">
        <v>6</v>
      </c>
      <c r="D5" s="101">
        <v>4</v>
      </c>
      <c r="E5" s="105">
        <f t="shared" ref="E5:E24" si="0">IF(C5="","",C5*5)</f>
        <v>30</v>
      </c>
      <c r="F5" s="102"/>
      <c r="G5" s="11"/>
      <c r="H5" s="12">
        <v>1</v>
      </c>
      <c r="I5" s="13">
        <v>10</v>
      </c>
      <c r="J5" s="2"/>
      <c r="K5" s="48" t="s">
        <v>36</v>
      </c>
      <c r="L5" s="11">
        <v>5</v>
      </c>
      <c r="M5" s="12">
        <v>2</v>
      </c>
      <c r="N5" s="105">
        <f t="shared" ref="N5:N20" si="1">IF(L5="","",L5*8)</f>
        <v>40</v>
      </c>
      <c r="O5" s="10"/>
      <c r="P5" s="11"/>
      <c r="Q5" s="12">
        <v>1</v>
      </c>
      <c r="R5" s="13">
        <v>10</v>
      </c>
      <c r="S5" s="2"/>
      <c r="T5" s="124" t="s">
        <v>36</v>
      </c>
      <c r="U5" s="120">
        <v>4</v>
      </c>
      <c r="V5" s="121">
        <v>5</v>
      </c>
      <c r="W5" s="119">
        <f t="shared" ref="W5:W22" si="2">IF(U5="","",U5*5)</f>
        <v>20</v>
      </c>
      <c r="X5" s="122"/>
      <c r="Y5" s="120"/>
      <c r="Z5" s="121"/>
      <c r="AA5" s="123">
        <v>10</v>
      </c>
      <c r="AB5" s="2"/>
      <c r="AC5" s="48" t="s">
        <v>36</v>
      </c>
      <c r="AD5" s="11">
        <v>2</v>
      </c>
      <c r="AE5" s="12">
        <v>4</v>
      </c>
      <c r="AF5" s="105">
        <f t="shared" ref="AF5:AF22" si="3">IF(AD5="","",AD5*8)</f>
        <v>16</v>
      </c>
      <c r="AG5" s="10"/>
      <c r="AH5" s="11"/>
      <c r="AI5" s="12"/>
      <c r="AJ5" s="13">
        <v>10</v>
      </c>
      <c r="AL5" s="124" t="s">
        <v>36</v>
      </c>
      <c r="AM5" s="120">
        <v>9</v>
      </c>
      <c r="AN5" s="121">
        <v>2</v>
      </c>
      <c r="AO5" s="119">
        <f t="shared" ref="AO5:AO23" si="4">IF(AM5="","",AM5*10)</f>
        <v>90</v>
      </c>
      <c r="AP5" s="122"/>
      <c r="AQ5" s="120"/>
      <c r="AR5" s="121">
        <v>2</v>
      </c>
      <c r="AS5" s="123">
        <v>10</v>
      </c>
    </row>
    <row r="6" spans="2:45" ht="13.15" customHeight="1">
      <c r="B6" s="48" t="s">
        <v>48</v>
      </c>
      <c r="C6" s="11"/>
      <c r="D6" s="101"/>
      <c r="E6" s="105" t="str">
        <f t="shared" si="0"/>
        <v/>
      </c>
      <c r="F6" s="102"/>
      <c r="G6" s="11"/>
      <c r="H6" s="12"/>
      <c r="I6" s="13"/>
      <c r="J6" s="2"/>
      <c r="K6" s="48" t="s">
        <v>48</v>
      </c>
      <c r="L6" s="11"/>
      <c r="M6" s="12"/>
      <c r="N6" s="105" t="str">
        <f t="shared" si="1"/>
        <v/>
      </c>
      <c r="O6" s="10"/>
      <c r="P6" s="11"/>
      <c r="Q6" s="12"/>
      <c r="R6" s="13"/>
      <c r="S6" s="2"/>
      <c r="T6" s="124" t="s">
        <v>48</v>
      </c>
      <c r="U6" s="120">
        <v>4</v>
      </c>
      <c r="V6" s="121">
        <v>5</v>
      </c>
      <c r="W6" s="119">
        <f t="shared" si="2"/>
        <v>20</v>
      </c>
      <c r="X6" s="122"/>
      <c r="Y6" s="120"/>
      <c r="Z6" s="121">
        <v>1</v>
      </c>
      <c r="AA6" s="123">
        <v>10</v>
      </c>
      <c r="AB6" s="2"/>
      <c r="AC6" s="48" t="s">
        <v>48</v>
      </c>
      <c r="AD6" s="11">
        <v>3</v>
      </c>
      <c r="AE6" s="12">
        <v>3</v>
      </c>
      <c r="AF6" s="105">
        <f t="shared" si="3"/>
        <v>24</v>
      </c>
      <c r="AG6" s="10"/>
      <c r="AH6" s="11"/>
      <c r="AI6" s="12">
        <v>1</v>
      </c>
      <c r="AJ6" s="13">
        <v>10</v>
      </c>
      <c r="AL6" s="124" t="s">
        <v>48</v>
      </c>
      <c r="AM6" s="120">
        <v>8</v>
      </c>
      <c r="AN6" s="121">
        <v>3</v>
      </c>
      <c r="AO6" s="119">
        <f t="shared" si="4"/>
        <v>80</v>
      </c>
      <c r="AP6" s="122"/>
      <c r="AQ6" s="120"/>
      <c r="AR6" s="121"/>
      <c r="AS6" s="123">
        <v>10</v>
      </c>
    </row>
    <row r="7" spans="2:45" ht="13.15" customHeight="1">
      <c r="B7" s="48" t="s">
        <v>46</v>
      </c>
      <c r="C7" s="11">
        <v>5</v>
      </c>
      <c r="D7" s="101">
        <v>5</v>
      </c>
      <c r="E7" s="105">
        <f t="shared" si="0"/>
        <v>25</v>
      </c>
      <c r="F7" s="102"/>
      <c r="G7" s="11"/>
      <c r="H7" s="12"/>
      <c r="I7" s="13">
        <v>10</v>
      </c>
      <c r="J7" s="2"/>
      <c r="K7" s="48" t="s">
        <v>46</v>
      </c>
      <c r="L7" s="11">
        <v>3</v>
      </c>
      <c r="M7" s="12">
        <v>4</v>
      </c>
      <c r="N7" s="105">
        <f t="shared" si="1"/>
        <v>24</v>
      </c>
      <c r="O7" s="10"/>
      <c r="P7" s="11"/>
      <c r="Q7" s="12"/>
      <c r="R7" s="13">
        <v>10</v>
      </c>
      <c r="S7" s="2"/>
      <c r="T7" s="124" t="s">
        <v>46</v>
      </c>
      <c r="U7" s="120">
        <v>5</v>
      </c>
      <c r="V7" s="121">
        <v>4</v>
      </c>
      <c r="W7" s="119">
        <f t="shared" si="2"/>
        <v>25</v>
      </c>
      <c r="X7" s="122"/>
      <c r="Y7" s="120"/>
      <c r="Z7" s="121"/>
      <c r="AA7" s="123">
        <v>10</v>
      </c>
      <c r="AB7" s="2"/>
      <c r="AC7" s="48" t="s">
        <v>46</v>
      </c>
      <c r="AD7" s="11">
        <v>5</v>
      </c>
      <c r="AE7" s="12">
        <v>1</v>
      </c>
      <c r="AF7" s="105">
        <f t="shared" si="3"/>
        <v>40</v>
      </c>
      <c r="AG7" s="10">
        <v>30</v>
      </c>
      <c r="AH7" s="11"/>
      <c r="AI7" s="12">
        <v>2</v>
      </c>
      <c r="AJ7" s="13">
        <v>10</v>
      </c>
      <c r="AL7" s="124" t="s">
        <v>46</v>
      </c>
      <c r="AM7" s="120"/>
      <c r="AN7" s="121"/>
      <c r="AO7" s="119" t="str">
        <f t="shared" si="4"/>
        <v/>
      </c>
      <c r="AP7" s="122"/>
      <c r="AQ7" s="120"/>
      <c r="AR7" s="121"/>
      <c r="AS7" s="123"/>
    </row>
    <row r="8" spans="2:45" ht="13.15" customHeight="1">
      <c r="B8" s="48" t="s">
        <v>41</v>
      </c>
      <c r="C8" s="11">
        <v>1</v>
      </c>
      <c r="D8" s="101">
        <v>9</v>
      </c>
      <c r="E8" s="105">
        <f t="shared" si="0"/>
        <v>5</v>
      </c>
      <c r="F8" s="102"/>
      <c r="G8" s="11"/>
      <c r="H8" s="12"/>
      <c r="I8" s="13">
        <v>10</v>
      </c>
      <c r="J8" s="2"/>
      <c r="K8" s="48" t="s">
        <v>41</v>
      </c>
      <c r="L8" s="11"/>
      <c r="M8" s="12"/>
      <c r="N8" s="105" t="str">
        <f t="shared" si="1"/>
        <v/>
      </c>
      <c r="O8" s="10"/>
      <c r="P8" s="11"/>
      <c r="Q8" s="12"/>
      <c r="R8" s="13"/>
      <c r="S8" s="2"/>
      <c r="T8" s="124" t="s">
        <v>41</v>
      </c>
      <c r="U8" s="120"/>
      <c r="V8" s="121"/>
      <c r="W8" s="119" t="str">
        <f t="shared" si="2"/>
        <v/>
      </c>
      <c r="X8" s="122"/>
      <c r="Y8" s="120"/>
      <c r="Z8" s="121"/>
      <c r="AA8" s="123"/>
      <c r="AB8" s="2"/>
      <c r="AC8" s="48" t="s">
        <v>41</v>
      </c>
      <c r="AD8" s="11"/>
      <c r="AE8" s="12"/>
      <c r="AF8" s="105" t="str">
        <f t="shared" si="3"/>
        <v/>
      </c>
      <c r="AG8" s="10"/>
      <c r="AH8" s="11"/>
      <c r="AI8" s="12"/>
      <c r="AJ8" s="13"/>
      <c r="AL8" s="124" t="s">
        <v>41</v>
      </c>
      <c r="AM8" s="120"/>
      <c r="AN8" s="121"/>
      <c r="AO8" s="119" t="str">
        <f t="shared" si="4"/>
        <v/>
      </c>
      <c r="AP8" s="122"/>
      <c r="AQ8" s="120"/>
      <c r="AR8" s="121"/>
      <c r="AS8" s="123"/>
    </row>
    <row r="9" spans="2:45" ht="13.15" customHeight="1">
      <c r="B9" s="48" t="s">
        <v>59</v>
      </c>
      <c r="C9" s="11">
        <v>6</v>
      </c>
      <c r="D9" s="101">
        <v>4</v>
      </c>
      <c r="E9" s="105">
        <f t="shared" si="0"/>
        <v>30</v>
      </c>
      <c r="F9" s="102">
        <v>10</v>
      </c>
      <c r="G9" s="11"/>
      <c r="H9" s="12">
        <v>1</v>
      </c>
      <c r="I9" s="13">
        <v>10</v>
      </c>
      <c r="J9" s="2"/>
      <c r="K9" s="48" t="s">
        <v>59</v>
      </c>
      <c r="L9" s="11">
        <v>3</v>
      </c>
      <c r="M9" s="12">
        <v>4</v>
      </c>
      <c r="N9" s="105">
        <f t="shared" si="1"/>
        <v>24</v>
      </c>
      <c r="O9" s="10"/>
      <c r="P9" s="11"/>
      <c r="Q9" s="12"/>
      <c r="R9" s="13">
        <v>10</v>
      </c>
      <c r="S9" s="2"/>
      <c r="T9" s="124" t="s">
        <v>59</v>
      </c>
      <c r="U9" s="120"/>
      <c r="V9" s="121"/>
      <c r="W9" s="119" t="str">
        <f t="shared" si="2"/>
        <v/>
      </c>
      <c r="X9" s="122"/>
      <c r="Y9" s="120"/>
      <c r="Z9" s="121"/>
      <c r="AA9" s="123"/>
      <c r="AB9" s="2"/>
      <c r="AC9" s="48" t="s">
        <v>59</v>
      </c>
      <c r="AD9" s="11">
        <v>4</v>
      </c>
      <c r="AE9" s="12">
        <v>2</v>
      </c>
      <c r="AF9" s="105">
        <f t="shared" si="3"/>
        <v>32</v>
      </c>
      <c r="AG9" s="10"/>
      <c r="AH9" s="11"/>
      <c r="AI9" s="12"/>
      <c r="AJ9" s="13">
        <v>10</v>
      </c>
      <c r="AL9" s="124" t="s">
        <v>59</v>
      </c>
      <c r="AM9" s="120"/>
      <c r="AN9" s="121"/>
      <c r="AO9" s="119" t="str">
        <f t="shared" si="4"/>
        <v/>
      </c>
      <c r="AP9" s="122"/>
      <c r="AQ9" s="120"/>
      <c r="AR9" s="121"/>
      <c r="AS9" s="123"/>
    </row>
    <row r="10" spans="2:45" ht="13.15" customHeight="1">
      <c r="B10" s="48" t="s">
        <v>42</v>
      </c>
      <c r="C10" s="11"/>
      <c r="D10" s="101"/>
      <c r="E10" s="105" t="str">
        <f t="shared" si="0"/>
        <v/>
      </c>
      <c r="F10" s="102"/>
      <c r="G10" s="11"/>
      <c r="H10" s="12"/>
      <c r="I10" s="13"/>
      <c r="J10" s="2"/>
      <c r="K10" s="48" t="s">
        <v>42</v>
      </c>
      <c r="L10" s="11">
        <v>3</v>
      </c>
      <c r="M10" s="12">
        <v>4</v>
      </c>
      <c r="N10" s="105">
        <f t="shared" si="1"/>
        <v>24</v>
      </c>
      <c r="O10" s="10"/>
      <c r="P10" s="11"/>
      <c r="Q10" s="12"/>
      <c r="R10" s="13">
        <v>10</v>
      </c>
      <c r="S10" s="2"/>
      <c r="T10" s="124" t="s">
        <v>42</v>
      </c>
      <c r="U10" s="120">
        <v>6</v>
      </c>
      <c r="V10" s="121">
        <v>3</v>
      </c>
      <c r="W10" s="119">
        <f t="shared" si="2"/>
        <v>30</v>
      </c>
      <c r="X10" s="122">
        <v>10</v>
      </c>
      <c r="Y10" s="120"/>
      <c r="Z10" s="121">
        <v>1</v>
      </c>
      <c r="AA10" s="123">
        <v>10</v>
      </c>
      <c r="AB10" s="2"/>
      <c r="AC10" s="48" t="s">
        <v>42</v>
      </c>
      <c r="AD10" s="11">
        <v>4</v>
      </c>
      <c r="AE10" s="12">
        <v>2</v>
      </c>
      <c r="AF10" s="105">
        <f t="shared" si="3"/>
        <v>32</v>
      </c>
      <c r="AG10" s="10"/>
      <c r="AH10" s="11"/>
      <c r="AI10" s="12"/>
      <c r="AJ10" s="13">
        <v>10</v>
      </c>
      <c r="AL10" s="124" t="s">
        <v>42</v>
      </c>
      <c r="AM10" s="120">
        <v>6</v>
      </c>
      <c r="AN10" s="121">
        <v>5</v>
      </c>
      <c r="AO10" s="119">
        <f t="shared" si="4"/>
        <v>60</v>
      </c>
      <c r="AP10" s="122"/>
      <c r="AQ10" s="120"/>
      <c r="AR10" s="121"/>
      <c r="AS10" s="123">
        <v>10</v>
      </c>
    </row>
    <row r="11" spans="2:45" ht="13.15" customHeight="1">
      <c r="B11" s="48" t="s">
        <v>40</v>
      </c>
      <c r="C11" s="11"/>
      <c r="D11" s="101"/>
      <c r="E11" s="105" t="str">
        <f t="shared" si="0"/>
        <v/>
      </c>
      <c r="F11" s="102"/>
      <c r="G11" s="11"/>
      <c r="H11" s="12"/>
      <c r="I11" s="13"/>
      <c r="J11" s="2"/>
      <c r="K11" s="48" t="s">
        <v>40</v>
      </c>
      <c r="L11" s="11">
        <v>4</v>
      </c>
      <c r="M11" s="12">
        <v>3</v>
      </c>
      <c r="N11" s="105">
        <f t="shared" si="1"/>
        <v>32</v>
      </c>
      <c r="O11" s="10"/>
      <c r="P11" s="11">
        <v>10</v>
      </c>
      <c r="Q11" s="12">
        <v>1</v>
      </c>
      <c r="R11" s="13">
        <v>10</v>
      </c>
      <c r="S11" s="2"/>
      <c r="T11" s="124" t="s">
        <v>40</v>
      </c>
      <c r="U11" s="120"/>
      <c r="V11" s="121"/>
      <c r="W11" s="119" t="str">
        <f t="shared" si="2"/>
        <v/>
      </c>
      <c r="X11" s="122"/>
      <c r="Y11" s="120"/>
      <c r="Z11" s="121"/>
      <c r="AA11" s="123"/>
      <c r="AB11" s="2"/>
      <c r="AC11" s="48" t="s">
        <v>40</v>
      </c>
      <c r="AD11" s="11">
        <v>4</v>
      </c>
      <c r="AE11" s="12">
        <v>2</v>
      </c>
      <c r="AF11" s="105">
        <f t="shared" si="3"/>
        <v>32</v>
      </c>
      <c r="AG11" s="10"/>
      <c r="AH11" s="11"/>
      <c r="AI11" s="12"/>
      <c r="AJ11" s="13">
        <v>10</v>
      </c>
      <c r="AL11" s="124" t="s">
        <v>40</v>
      </c>
      <c r="AM11" s="120">
        <v>3</v>
      </c>
      <c r="AN11" s="121">
        <v>8</v>
      </c>
      <c r="AO11" s="119">
        <f t="shared" si="4"/>
        <v>30</v>
      </c>
      <c r="AP11" s="122"/>
      <c r="AQ11" s="120"/>
      <c r="AR11" s="121"/>
      <c r="AS11" s="123">
        <v>10</v>
      </c>
    </row>
    <row r="12" spans="2:45" ht="13.15" customHeight="1">
      <c r="B12" s="48" t="s">
        <v>38</v>
      </c>
      <c r="C12" s="11">
        <v>1</v>
      </c>
      <c r="D12" s="101">
        <v>9</v>
      </c>
      <c r="E12" s="105">
        <f t="shared" si="0"/>
        <v>5</v>
      </c>
      <c r="F12" s="102"/>
      <c r="G12" s="11"/>
      <c r="H12" s="12"/>
      <c r="I12" s="13">
        <v>10</v>
      </c>
      <c r="J12" s="2"/>
      <c r="K12" s="48" t="s">
        <v>38</v>
      </c>
      <c r="L12" s="11"/>
      <c r="M12" s="12"/>
      <c r="N12" s="105" t="str">
        <f t="shared" si="1"/>
        <v/>
      </c>
      <c r="O12" s="10"/>
      <c r="P12" s="11"/>
      <c r="Q12" s="12"/>
      <c r="R12" s="13"/>
      <c r="S12" s="2"/>
      <c r="T12" s="124" t="s">
        <v>38</v>
      </c>
      <c r="U12" s="120"/>
      <c r="V12" s="121"/>
      <c r="W12" s="119" t="str">
        <f t="shared" si="2"/>
        <v/>
      </c>
      <c r="X12" s="122"/>
      <c r="Y12" s="120"/>
      <c r="Z12" s="121"/>
      <c r="AA12" s="123"/>
      <c r="AB12" s="2"/>
      <c r="AC12" s="48" t="s">
        <v>38</v>
      </c>
      <c r="AD12" s="11"/>
      <c r="AE12" s="12"/>
      <c r="AF12" s="105" t="str">
        <f t="shared" si="3"/>
        <v/>
      </c>
      <c r="AG12" s="10"/>
      <c r="AH12" s="11"/>
      <c r="AI12" s="12"/>
      <c r="AJ12" s="13"/>
      <c r="AL12" s="124" t="s">
        <v>38</v>
      </c>
      <c r="AM12" s="120"/>
      <c r="AN12" s="121"/>
      <c r="AO12" s="119" t="str">
        <f t="shared" si="4"/>
        <v/>
      </c>
      <c r="AP12" s="122"/>
      <c r="AQ12" s="120"/>
      <c r="AR12" s="121"/>
      <c r="AS12" s="123"/>
    </row>
    <row r="13" spans="2:45" ht="13.15" customHeight="1">
      <c r="B13" s="48" t="s">
        <v>43</v>
      </c>
      <c r="C13" s="11">
        <v>3</v>
      </c>
      <c r="D13" s="101">
        <v>7</v>
      </c>
      <c r="E13" s="105">
        <f t="shared" si="0"/>
        <v>15</v>
      </c>
      <c r="F13" s="102"/>
      <c r="G13" s="11"/>
      <c r="H13" s="12"/>
      <c r="I13" s="13">
        <v>10</v>
      </c>
      <c r="J13" s="2"/>
      <c r="K13" s="48" t="s">
        <v>43</v>
      </c>
      <c r="L13" s="11">
        <v>2</v>
      </c>
      <c r="M13" s="12">
        <v>5</v>
      </c>
      <c r="N13" s="105">
        <f t="shared" si="1"/>
        <v>16</v>
      </c>
      <c r="O13" s="10"/>
      <c r="P13" s="11"/>
      <c r="Q13" s="12"/>
      <c r="R13" s="13">
        <v>10</v>
      </c>
      <c r="S13" s="2"/>
      <c r="T13" s="124" t="s">
        <v>43</v>
      </c>
      <c r="U13" s="120"/>
      <c r="V13" s="121"/>
      <c r="W13" s="119" t="str">
        <f t="shared" si="2"/>
        <v/>
      </c>
      <c r="X13" s="122"/>
      <c r="Y13" s="120"/>
      <c r="Z13" s="121"/>
      <c r="AA13" s="123"/>
      <c r="AB13" s="2"/>
      <c r="AC13" s="48" t="s">
        <v>43</v>
      </c>
      <c r="AD13" s="11"/>
      <c r="AE13" s="12"/>
      <c r="AF13" s="105" t="str">
        <f t="shared" si="3"/>
        <v/>
      </c>
      <c r="AG13" s="10"/>
      <c r="AH13" s="11"/>
      <c r="AI13" s="12"/>
      <c r="AJ13" s="13"/>
      <c r="AL13" s="124" t="s">
        <v>43</v>
      </c>
      <c r="AM13" s="120"/>
      <c r="AN13" s="121"/>
      <c r="AO13" s="119" t="str">
        <f t="shared" si="4"/>
        <v/>
      </c>
      <c r="AP13" s="122"/>
      <c r="AQ13" s="120"/>
      <c r="AR13" s="121"/>
      <c r="AS13" s="123"/>
    </row>
    <row r="14" spans="2:45" ht="13.15" customHeight="1">
      <c r="B14" s="48" t="s">
        <v>44</v>
      </c>
      <c r="C14" s="11"/>
      <c r="D14" s="101"/>
      <c r="E14" s="105" t="str">
        <f t="shared" si="0"/>
        <v/>
      </c>
      <c r="F14" s="102"/>
      <c r="G14" s="11"/>
      <c r="H14" s="12"/>
      <c r="I14" s="13">
        <v>10</v>
      </c>
      <c r="J14" s="2"/>
      <c r="K14" s="48" t="s">
        <v>44</v>
      </c>
      <c r="L14" s="11"/>
      <c r="M14" s="12"/>
      <c r="N14" s="105" t="str">
        <f t="shared" si="1"/>
        <v/>
      </c>
      <c r="O14" s="10"/>
      <c r="P14" s="11"/>
      <c r="Q14" s="12"/>
      <c r="R14" s="13"/>
      <c r="S14" s="2"/>
      <c r="T14" s="124" t="s">
        <v>44</v>
      </c>
      <c r="U14" s="120"/>
      <c r="V14" s="121"/>
      <c r="W14" s="119" t="str">
        <f t="shared" si="2"/>
        <v/>
      </c>
      <c r="X14" s="122"/>
      <c r="Y14" s="120"/>
      <c r="Z14" s="121"/>
      <c r="AA14" s="123"/>
      <c r="AB14" s="2"/>
      <c r="AC14" s="48" t="s">
        <v>44</v>
      </c>
      <c r="AD14" s="11"/>
      <c r="AE14" s="12"/>
      <c r="AF14" s="105" t="str">
        <f t="shared" si="3"/>
        <v/>
      </c>
      <c r="AG14" s="10"/>
      <c r="AH14" s="11"/>
      <c r="AI14" s="12"/>
      <c r="AJ14" s="13"/>
      <c r="AL14" s="124" t="s">
        <v>44</v>
      </c>
      <c r="AM14" s="120"/>
      <c r="AN14" s="121"/>
      <c r="AO14" s="119" t="str">
        <f t="shared" si="4"/>
        <v/>
      </c>
      <c r="AP14" s="122"/>
      <c r="AQ14" s="120"/>
      <c r="AR14" s="121"/>
      <c r="AS14" s="123"/>
    </row>
    <row r="15" spans="2:45" ht="13.15" customHeight="1">
      <c r="B15" s="48" t="s">
        <v>58</v>
      </c>
      <c r="C15" s="11"/>
      <c r="D15" s="101"/>
      <c r="E15" s="105" t="str">
        <f t="shared" si="0"/>
        <v/>
      </c>
      <c r="F15" s="102"/>
      <c r="G15" s="11"/>
      <c r="H15" s="12"/>
      <c r="I15" s="13"/>
      <c r="J15" s="2"/>
      <c r="K15" s="48" t="s">
        <v>58</v>
      </c>
      <c r="L15" s="11"/>
      <c r="M15" s="12"/>
      <c r="N15" s="105" t="str">
        <f t="shared" si="1"/>
        <v/>
      </c>
      <c r="O15" s="10"/>
      <c r="P15" s="11"/>
      <c r="Q15" s="12"/>
      <c r="R15" s="13"/>
      <c r="S15" s="2"/>
      <c r="T15" s="124" t="s">
        <v>58</v>
      </c>
      <c r="U15" s="120"/>
      <c r="V15" s="121"/>
      <c r="W15" s="119" t="str">
        <f t="shared" si="2"/>
        <v/>
      </c>
      <c r="X15" s="122"/>
      <c r="Y15" s="120"/>
      <c r="Z15" s="121"/>
      <c r="AA15" s="123"/>
      <c r="AB15" s="2"/>
      <c r="AC15" s="48" t="s">
        <v>58</v>
      </c>
      <c r="AD15" s="11"/>
      <c r="AE15" s="12"/>
      <c r="AF15" s="105" t="str">
        <f t="shared" si="3"/>
        <v/>
      </c>
      <c r="AG15" s="10"/>
      <c r="AH15" s="11"/>
      <c r="AI15" s="12"/>
      <c r="AJ15" s="13"/>
      <c r="AL15" s="124" t="s">
        <v>58</v>
      </c>
      <c r="AM15" s="120"/>
      <c r="AN15" s="121"/>
      <c r="AO15" s="119" t="str">
        <f t="shared" si="4"/>
        <v/>
      </c>
      <c r="AP15" s="122"/>
      <c r="AQ15" s="120"/>
      <c r="AR15" s="121"/>
      <c r="AS15" s="123"/>
    </row>
    <row r="16" spans="2:45" ht="13.15" customHeight="1">
      <c r="B16" s="48" t="s">
        <v>45</v>
      </c>
      <c r="C16" s="11"/>
      <c r="D16" s="101"/>
      <c r="E16" s="105" t="str">
        <f t="shared" si="0"/>
        <v/>
      </c>
      <c r="F16" s="102"/>
      <c r="G16" s="11"/>
      <c r="H16" s="12"/>
      <c r="I16" s="13"/>
      <c r="J16" s="2"/>
      <c r="K16" s="48" t="s">
        <v>45</v>
      </c>
      <c r="L16" s="11"/>
      <c r="M16" s="12"/>
      <c r="N16" s="105" t="str">
        <f t="shared" si="1"/>
        <v/>
      </c>
      <c r="O16" s="10"/>
      <c r="P16" s="11"/>
      <c r="Q16" s="12"/>
      <c r="R16" s="13"/>
      <c r="S16" s="2"/>
      <c r="T16" s="124" t="s">
        <v>45</v>
      </c>
      <c r="U16" s="120"/>
      <c r="V16" s="121"/>
      <c r="W16" s="119" t="str">
        <f t="shared" si="2"/>
        <v/>
      </c>
      <c r="X16" s="122"/>
      <c r="Y16" s="120"/>
      <c r="Z16" s="121"/>
      <c r="AA16" s="123"/>
      <c r="AB16" s="2"/>
      <c r="AC16" s="48" t="s">
        <v>45</v>
      </c>
      <c r="AD16" s="11"/>
      <c r="AE16" s="12"/>
      <c r="AF16" s="105" t="str">
        <f t="shared" si="3"/>
        <v/>
      </c>
      <c r="AG16" s="10"/>
      <c r="AH16" s="11"/>
      <c r="AI16" s="12"/>
      <c r="AJ16" s="13"/>
      <c r="AL16" s="124" t="s">
        <v>45</v>
      </c>
      <c r="AM16" s="120"/>
      <c r="AN16" s="121"/>
      <c r="AO16" s="119" t="str">
        <f t="shared" si="4"/>
        <v/>
      </c>
      <c r="AP16" s="122"/>
      <c r="AQ16" s="120"/>
      <c r="AR16" s="121"/>
      <c r="AS16" s="123"/>
    </row>
    <row r="17" spans="2:45" ht="13.15" customHeight="1">
      <c r="B17" s="48" t="s">
        <v>95</v>
      </c>
      <c r="C17" s="11"/>
      <c r="D17" s="101"/>
      <c r="E17" s="105" t="str">
        <f t="shared" si="0"/>
        <v/>
      </c>
      <c r="F17" s="102"/>
      <c r="G17" s="11"/>
      <c r="H17" s="12"/>
      <c r="I17" s="13"/>
      <c r="J17" s="2"/>
      <c r="K17" s="48" t="s">
        <v>95</v>
      </c>
      <c r="L17" s="11"/>
      <c r="M17" s="12"/>
      <c r="N17" s="105" t="str">
        <f t="shared" si="1"/>
        <v/>
      </c>
      <c r="O17" s="10"/>
      <c r="P17" s="11"/>
      <c r="Q17" s="12"/>
      <c r="R17" s="13"/>
      <c r="S17" s="2"/>
      <c r="T17" s="124" t="s">
        <v>95</v>
      </c>
      <c r="U17" s="120"/>
      <c r="V17" s="121"/>
      <c r="W17" s="119" t="str">
        <f t="shared" si="2"/>
        <v/>
      </c>
      <c r="X17" s="122"/>
      <c r="Y17" s="120"/>
      <c r="Z17" s="121"/>
      <c r="AA17" s="123"/>
      <c r="AB17" s="2"/>
      <c r="AC17" s="48" t="s">
        <v>95</v>
      </c>
      <c r="AD17" s="11"/>
      <c r="AE17" s="12"/>
      <c r="AF17" s="105" t="str">
        <f t="shared" si="3"/>
        <v/>
      </c>
      <c r="AG17" s="10"/>
      <c r="AH17" s="11"/>
      <c r="AI17" s="12"/>
      <c r="AJ17" s="13"/>
      <c r="AL17" s="124" t="s">
        <v>95</v>
      </c>
      <c r="AM17" s="120"/>
      <c r="AN17" s="121"/>
      <c r="AO17" s="119" t="str">
        <f t="shared" si="4"/>
        <v/>
      </c>
      <c r="AP17" s="122"/>
      <c r="AQ17" s="120"/>
      <c r="AR17" s="121"/>
      <c r="AS17" s="123"/>
    </row>
    <row r="18" spans="2:45" ht="13.15" customHeight="1">
      <c r="B18" s="48"/>
      <c r="C18" s="11"/>
      <c r="D18" s="101"/>
      <c r="E18" s="105" t="str">
        <f t="shared" si="0"/>
        <v/>
      </c>
      <c r="F18" s="102"/>
      <c r="G18" s="11"/>
      <c r="H18" s="12"/>
      <c r="I18" s="13"/>
      <c r="J18" s="2"/>
      <c r="K18" s="48"/>
      <c r="L18" s="11"/>
      <c r="M18" s="12"/>
      <c r="N18" s="105" t="str">
        <f t="shared" si="1"/>
        <v/>
      </c>
      <c r="O18" s="10"/>
      <c r="P18" s="11"/>
      <c r="Q18" s="12"/>
      <c r="R18" s="13"/>
      <c r="S18" s="2"/>
      <c r="T18" s="124"/>
      <c r="U18" s="120"/>
      <c r="V18" s="121"/>
      <c r="W18" s="119" t="str">
        <f t="shared" si="2"/>
        <v/>
      </c>
      <c r="X18" s="122"/>
      <c r="Y18" s="120"/>
      <c r="Z18" s="121"/>
      <c r="AA18" s="123"/>
      <c r="AB18" s="2"/>
      <c r="AC18" s="48"/>
      <c r="AD18" s="11"/>
      <c r="AE18" s="12"/>
      <c r="AF18" s="105" t="str">
        <f t="shared" si="3"/>
        <v/>
      </c>
      <c r="AG18" s="10"/>
      <c r="AH18" s="11"/>
      <c r="AI18" s="12"/>
      <c r="AJ18" s="13"/>
      <c r="AL18" s="124"/>
      <c r="AM18" s="120"/>
      <c r="AN18" s="121"/>
      <c r="AO18" s="119" t="str">
        <f t="shared" si="4"/>
        <v/>
      </c>
      <c r="AP18" s="122"/>
      <c r="AQ18" s="120"/>
      <c r="AR18" s="121"/>
      <c r="AS18" s="123"/>
    </row>
    <row r="19" spans="2:45" ht="13.15" customHeight="1">
      <c r="B19" s="48"/>
      <c r="C19" s="11"/>
      <c r="D19" s="101"/>
      <c r="E19" s="105" t="str">
        <f t="shared" si="0"/>
        <v/>
      </c>
      <c r="F19" s="102"/>
      <c r="G19" s="11"/>
      <c r="H19" s="12"/>
      <c r="I19" s="13"/>
      <c r="J19" s="2"/>
      <c r="K19" s="48"/>
      <c r="L19" s="11"/>
      <c r="M19" s="12"/>
      <c r="N19" s="105" t="str">
        <f t="shared" si="1"/>
        <v/>
      </c>
      <c r="O19" s="10"/>
      <c r="P19" s="11"/>
      <c r="Q19" s="12"/>
      <c r="R19" s="13"/>
      <c r="S19" s="2"/>
      <c r="T19" s="124"/>
      <c r="U19" s="120"/>
      <c r="V19" s="121"/>
      <c r="W19" s="119" t="str">
        <f t="shared" si="2"/>
        <v/>
      </c>
      <c r="X19" s="122"/>
      <c r="Y19" s="120"/>
      <c r="Z19" s="121"/>
      <c r="AA19" s="123"/>
      <c r="AB19" s="2"/>
      <c r="AC19" s="48"/>
      <c r="AD19" s="11"/>
      <c r="AE19" s="12"/>
      <c r="AF19" s="105" t="str">
        <f t="shared" si="3"/>
        <v/>
      </c>
      <c r="AG19" s="10"/>
      <c r="AH19" s="11"/>
      <c r="AI19" s="12"/>
      <c r="AJ19" s="13"/>
      <c r="AL19" s="124"/>
      <c r="AM19" s="120"/>
      <c r="AN19" s="121"/>
      <c r="AO19" s="119" t="str">
        <f t="shared" si="4"/>
        <v/>
      </c>
      <c r="AP19" s="122"/>
      <c r="AQ19" s="120"/>
      <c r="AR19" s="121"/>
      <c r="AS19" s="123"/>
    </row>
    <row r="20" spans="2:45" ht="13.15" customHeight="1">
      <c r="B20" s="48"/>
      <c r="C20" s="11"/>
      <c r="D20" s="101"/>
      <c r="E20" s="105" t="str">
        <f t="shared" si="0"/>
        <v/>
      </c>
      <c r="F20" s="102"/>
      <c r="G20" s="11"/>
      <c r="H20" s="12"/>
      <c r="I20" s="13"/>
      <c r="J20" s="2"/>
      <c r="K20" s="48"/>
      <c r="L20" s="11"/>
      <c r="M20" s="12"/>
      <c r="N20" s="105" t="str">
        <f t="shared" si="1"/>
        <v/>
      </c>
      <c r="O20" s="10"/>
      <c r="P20" s="11"/>
      <c r="Q20" s="12"/>
      <c r="R20" s="13"/>
      <c r="S20" s="2"/>
      <c r="T20" s="124"/>
      <c r="U20" s="120"/>
      <c r="V20" s="121"/>
      <c r="W20" s="119" t="str">
        <f t="shared" si="2"/>
        <v/>
      </c>
      <c r="X20" s="122"/>
      <c r="Y20" s="120"/>
      <c r="Z20" s="121"/>
      <c r="AA20" s="123"/>
      <c r="AB20" s="2"/>
      <c r="AC20" s="48"/>
      <c r="AD20" s="11"/>
      <c r="AE20" s="12"/>
      <c r="AF20" s="105" t="str">
        <f t="shared" si="3"/>
        <v/>
      </c>
      <c r="AG20" s="10"/>
      <c r="AH20" s="11"/>
      <c r="AI20" s="12"/>
      <c r="AJ20" s="13"/>
      <c r="AL20" s="124"/>
      <c r="AM20" s="120"/>
      <c r="AN20" s="121"/>
      <c r="AO20" s="119" t="str">
        <f t="shared" si="4"/>
        <v/>
      </c>
      <c r="AP20" s="122"/>
      <c r="AQ20" s="120"/>
      <c r="AR20" s="121"/>
      <c r="AS20" s="123"/>
    </row>
    <row r="21" spans="2:45" ht="13.15" customHeight="1">
      <c r="B21" s="48"/>
      <c r="C21" s="11"/>
      <c r="D21" s="101"/>
      <c r="E21" s="14" t="str">
        <f t="shared" si="0"/>
        <v/>
      </c>
      <c r="F21" s="102"/>
      <c r="G21" s="11"/>
      <c r="H21" s="12"/>
      <c r="I21" s="13"/>
      <c r="J21" s="2"/>
      <c r="K21" s="48"/>
      <c r="L21" s="11"/>
      <c r="M21" s="12"/>
      <c r="N21" s="14" t="str">
        <f t="shared" ref="N21:N22" si="5">IF(L21="","",L21*5)</f>
        <v/>
      </c>
      <c r="O21" s="10"/>
      <c r="P21" s="11"/>
      <c r="Q21" s="12"/>
      <c r="R21" s="13"/>
      <c r="S21" s="2"/>
      <c r="T21" s="124"/>
      <c r="U21" s="120"/>
      <c r="V21" s="121"/>
      <c r="W21" s="175" t="str">
        <f t="shared" si="2"/>
        <v/>
      </c>
      <c r="X21" s="122"/>
      <c r="Y21" s="120"/>
      <c r="Z21" s="121"/>
      <c r="AA21" s="123"/>
      <c r="AB21" s="2"/>
      <c r="AC21" s="48"/>
      <c r="AD21" s="11"/>
      <c r="AE21" s="12"/>
      <c r="AF21" s="105" t="str">
        <f t="shared" si="3"/>
        <v/>
      </c>
      <c r="AG21" s="10"/>
      <c r="AH21" s="11"/>
      <c r="AI21" s="12"/>
      <c r="AJ21" s="13"/>
      <c r="AL21" s="124"/>
      <c r="AM21" s="120"/>
      <c r="AN21" s="121"/>
      <c r="AO21" s="119" t="str">
        <f t="shared" si="4"/>
        <v/>
      </c>
      <c r="AP21" s="122"/>
      <c r="AQ21" s="120"/>
      <c r="AR21" s="121"/>
      <c r="AS21" s="123"/>
    </row>
    <row r="22" spans="2:45" ht="13.15" customHeight="1">
      <c r="B22" s="48"/>
      <c r="C22" s="11"/>
      <c r="D22" s="101"/>
      <c r="E22" s="14" t="str">
        <f t="shared" si="0"/>
        <v/>
      </c>
      <c r="F22" s="102"/>
      <c r="G22" s="11"/>
      <c r="H22" s="12"/>
      <c r="I22" s="13"/>
      <c r="J22" s="2"/>
      <c r="K22" s="48"/>
      <c r="L22" s="11"/>
      <c r="M22" s="12"/>
      <c r="N22" s="14" t="str">
        <f t="shared" si="5"/>
        <v/>
      </c>
      <c r="O22" s="10"/>
      <c r="P22" s="11"/>
      <c r="Q22" s="12"/>
      <c r="R22" s="13"/>
      <c r="S22" s="2"/>
      <c r="T22" s="124"/>
      <c r="U22" s="120"/>
      <c r="V22" s="121"/>
      <c r="W22" s="119" t="str">
        <f t="shared" si="2"/>
        <v/>
      </c>
      <c r="X22" s="122"/>
      <c r="Y22" s="120"/>
      <c r="Z22" s="121"/>
      <c r="AA22" s="123"/>
      <c r="AB22" s="2"/>
      <c r="AC22" s="48"/>
      <c r="AD22" s="11"/>
      <c r="AE22" s="12"/>
      <c r="AF22" s="105" t="str">
        <f t="shared" si="3"/>
        <v/>
      </c>
      <c r="AG22" s="10"/>
      <c r="AH22" s="11"/>
      <c r="AI22" s="12"/>
      <c r="AJ22" s="13"/>
      <c r="AL22" s="124"/>
      <c r="AM22" s="120"/>
      <c r="AN22" s="121"/>
      <c r="AO22" s="119" t="str">
        <f t="shared" si="4"/>
        <v/>
      </c>
      <c r="AP22" s="122"/>
      <c r="AQ22" s="120"/>
      <c r="AR22" s="121"/>
      <c r="AS22" s="123"/>
    </row>
    <row r="23" spans="2:45" ht="13.15" customHeight="1">
      <c r="B23" s="28"/>
      <c r="C23" s="11"/>
      <c r="D23" s="101"/>
      <c r="E23" s="14" t="str">
        <f t="shared" si="0"/>
        <v/>
      </c>
      <c r="F23" s="102"/>
      <c r="G23" s="11"/>
      <c r="H23" s="12"/>
      <c r="I23" s="13"/>
      <c r="J23" s="2"/>
      <c r="K23" s="28"/>
      <c r="L23" s="11"/>
      <c r="M23" s="12"/>
      <c r="N23" s="14"/>
      <c r="O23" s="10"/>
      <c r="P23" s="11"/>
      <c r="Q23" s="12"/>
      <c r="R23" s="13"/>
      <c r="S23" s="2"/>
      <c r="T23" s="124"/>
      <c r="U23" s="120"/>
      <c r="V23" s="121"/>
      <c r="W23" s="175" t="str">
        <f t="shared" ref="W23" si="6">IF(U23="","",U23*5)</f>
        <v/>
      </c>
      <c r="X23" s="122"/>
      <c r="Y23" s="120"/>
      <c r="Z23" s="121"/>
      <c r="AA23" s="123"/>
      <c r="AB23" s="2"/>
      <c r="AC23" s="28"/>
      <c r="AD23" s="11"/>
      <c r="AE23" s="12"/>
      <c r="AF23" s="105"/>
      <c r="AG23" s="10"/>
      <c r="AH23" s="11"/>
      <c r="AI23" s="12"/>
      <c r="AJ23" s="13"/>
      <c r="AL23" s="124"/>
      <c r="AM23" s="120"/>
      <c r="AN23" s="121"/>
      <c r="AO23" s="119" t="str">
        <f t="shared" si="4"/>
        <v/>
      </c>
      <c r="AP23" s="122"/>
      <c r="AQ23" s="120"/>
      <c r="AR23" s="121"/>
      <c r="AS23" s="123"/>
    </row>
    <row r="24" spans="2:45" ht="13.15" customHeight="1" thickBot="1">
      <c r="B24" s="26"/>
      <c r="C24" s="176"/>
      <c r="D24" s="180"/>
      <c r="E24" s="36" t="str">
        <f t="shared" si="0"/>
        <v/>
      </c>
      <c r="F24" s="5"/>
      <c r="G24" s="176"/>
      <c r="H24" s="177"/>
      <c r="I24" s="179"/>
      <c r="J24" s="2"/>
      <c r="K24" s="26"/>
      <c r="L24" s="176"/>
      <c r="M24" s="177"/>
      <c r="N24" s="36" t="str">
        <f t="shared" ref="N24" si="7">IF(L24="","",L24*5)</f>
        <v/>
      </c>
      <c r="O24" s="152"/>
      <c r="P24" s="176"/>
      <c r="Q24" s="177"/>
      <c r="R24" s="179"/>
      <c r="S24" s="2"/>
      <c r="T24" s="169"/>
      <c r="U24" s="170"/>
      <c r="V24" s="171"/>
      <c r="W24" s="172" t="str">
        <f t="shared" ref="W24" si="8">IF(U24="","",U24*5)</f>
        <v/>
      </c>
      <c r="X24" s="173"/>
      <c r="Y24" s="170"/>
      <c r="Z24" s="171"/>
      <c r="AA24" s="174"/>
      <c r="AB24" s="2"/>
      <c r="AC24" s="26"/>
      <c r="AD24" s="176"/>
      <c r="AE24" s="177"/>
      <c r="AF24" s="178" t="str">
        <f t="shared" ref="AF24" si="9">IF(AD24="","",AD24*8)</f>
        <v/>
      </c>
      <c r="AG24" s="152"/>
      <c r="AH24" s="176"/>
      <c r="AI24" s="177"/>
      <c r="AJ24" s="179"/>
      <c r="AL24" s="169"/>
      <c r="AM24" s="170"/>
      <c r="AN24" s="171"/>
      <c r="AO24" s="172"/>
      <c r="AP24" s="173"/>
      <c r="AQ24" s="170"/>
      <c r="AR24" s="171"/>
      <c r="AS24" s="174"/>
    </row>
    <row r="25" spans="2:45" ht="13.15" customHeight="1" thickBot="1">
      <c r="J25" s="2"/>
      <c r="S25" s="2"/>
      <c r="AB25" s="2"/>
      <c r="AK25" s="2"/>
    </row>
    <row r="26" spans="2:45" ht="13.15" customHeight="1" thickBot="1">
      <c r="B26" s="252"/>
      <c r="C26" s="254" t="s">
        <v>87</v>
      </c>
      <c r="D26" s="255"/>
      <c r="E26" s="256"/>
      <c r="F26" s="68" t="s">
        <v>25</v>
      </c>
      <c r="G26" s="67" t="s">
        <v>26</v>
      </c>
      <c r="H26" s="257">
        <v>43730</v>
      </c>
      <c r="I26" s="258"/>
      <c r="J26" s="2"/>
      <c r="K26" s="252"/>
      <c r="L26" s="254" t="s">
        <v>75</v>
      </c>
      <c r="M26" s="255"/>
      <c r="N26" s="256"/>
      <c r="O26" s="68" t="s">
        <v>25</v>
      </c>
      <c r="P26" s="67" t="s">
        <v>26</v>
      </c>
      <c r="Q26" s="257">
        <v>43765</v>
      </c>
      <c r="R26" s="258"/>
      <c r="S26" s="2"/>
      <c r="T26" s="252"/>
      <c r="U26" s="254" t="s">
        <v>88</v>
      </c>
      <c r="V26" s="255"/>
      <c r="W26" s="256"/>
      <c r="X26" s="68" t="s">
        <v>25</v>
      </c>
      <c r="Y26" s="67" t="s">
        <v>26</v>
      </c>
      <c r="Z26" s="257">
        <v>43786</v>
      </c>
      <c r="AA26" s="258"/>
      <c r="AB26" s="2"/>
      <c r="AC26" s="252"/>
      <c r="AD26" s="254" t="s">
        <v>61</v>
      </c>
      <c r="AE26" s="255"/>
      <c r="AF26" s="256"/>
      <c r="AG26" s="89" t="s">
        <v>25</v>
      </c>
      <c r="AH26" s="88" t="s">
        <v>26</v>
      </c>
      <c r="AI26" s="257">
        <v>43814</v>
      </c>
      <c r="AJ26" s="258"/>
      <c r="AK26" s="2"/>
      <c r="AL26" s="252"/>
      <c r="AM26" s="262" t="s">
        <v>4</v>
      </c>
      <c r="AN26" s="259" t="s">
        <v>28</v>
      </c>
      <c r="AO26" s="260"/>
      <c r="AP26" s="260"/>
      <c r="AQ26" s="260"/>
      <c r="AR26" s="261"/>
    </row>
    <row r="27" spans="2:45" ht="13.15" customHeight="1" thickBot="1">
      <c r="B27" s="253"/>
      <c r="C27" s="3" t="s">
        <v>20</v>
      </c>
      <c r="D27" s="4" t="s">
        <v>21</v>
      </c>
      <c r="E27" s="5" t="s">
        <v>55</v>
      </c>
      <c r="F27" s="6" t="s">
        <v>34</v>
      </c>
      <c r="G27" s="7" t="s">
        <v>11</v>
      </c>
      <c r="H27" s="8" t="s">
        <v>12</v>
      </c>
      <c r="I27" s="9" t="s">
        <v>10</v>
      </c>
      <c r="J27" s="2"/>
      <c r="K27" s="253"/>
      <c r="L27" s="3" t="s">
        <v>20</v>
      </c>
      <c r="M27" s="4" t="s">
        <v>21</v>
      </c>
      <c r="N27" s="5" t="s">
        <v>55</v>
      </c>
      <c r="O27" s="6" t="s">
        <v>34</v>
      </c>
      <c r="P27" s="7" t="s">
        <v>11</v>
      </c>
      <c r="Q27" s="8" t="s">
        <v>12</v>
      </c>
      <c r="R27" s="9" t="s">
        <v>10</v>
      </c>
      <c r="S27" s="2"/>
      <c r="T27" s="253"/>
      <c r="U27" s="3" t="s">
        <v>20</v>
      </c>
      <c r="V27" s="4" t="s">
        <v>21</v>
      </c>
      <c r="W27" s="5" t="s">
        <v>55</v>
      </c>
      <c r="X27" s="6" t="s">
        <v>34</v>
      </c>
      <c r="Y27" s="7" t="s">
        <v>11</v>
      </c>
      <c r="Z27" s="8" t="s">
        <v>12</v>
      </c>
      <c r="AA27" s="9" t="s">
        <v>10</v>
      </c>
      <c r="AB27" s="2"/>
      <c r="AC27" s="253"/>
      <c r="AD27" s="3" t="s">
        <v>20</v>
      </c>
      <c r="AE27" s="4" t="s">
        <v>21</v>
      </c>
      <c r="AF27" s="5" t="s">
        <v>55</v>
      </c>
      <c r="AG27" s="6" t="s">
        <v>34</v>
      </c>
      <c r="AH27" s="7" t="s">
        <v>11</v>
      </c>
      <c r="AI27" s="8" t="s">
        <v>12</v>
      </c>
      <c r="AJ27" s="9" t="s">
        <v>10</v>
      </c>
      <c r="AK27" s="2"/>
      <c r="AL27" s="253"/>
      <c r="AM27" s="263"/>
      <c r="AN27" s="203" t="s">
        <v>30</v>
      </c>
      <c r="AO27" s="204" t="s">
        <v>35</v>
      </c>
      <c r="AP27" s="203" t="s">
        <v>27</v>
      </c>
      <c r="AQ27" s="108" t="s">
        <v>51</v>
      </c>
      <c r="AR27" s="129" t="s">
        <v>69</v>
      </c>
    </row>
    <row r="28" spans="2:45" ht="13.15" customHeight="1">
      <c r="B28" s="45" t="s">
        <v>37</v>
      </c>
      <c r="C28" s="192"/>
      <c r="D28" s="195"/>
      <c r="E28" s="57" t="str">
        <f>IF(C28="","",C28*8)</f>
        <v/>
      </c>
      <c r="F28" s="197"/>
      <c r="G28" s="192"/>
      <c r="H28" s="195"/>
      <c r="I28" s="196"/>
      <c r="J28" s="2"/>
      <c r="K28" s="45" t="s">
        <v>37</v>
      </c>
      <c r="L28" s="192"/>
      <c r="M28" s="195"/>
      <c r="N28" s="57" t="str">
        <f>IF(L28="","",L28*8)</f>
        <v/>
      </c>
      <c r="O28" s="197"/>
      <c r="P28" s="192"/>
      <c r="Q28" s="195"/>
      <c r="R28" s="196"/>
      <c r="S28" s="2"/>
      <c r="T28" s="45" t="s">
        <v>37</v>
      </c>
      <c r="U28" s="192"/>
      <c r="V28" s="195"/>
      <c r="W28" s="57" t="str">
        <f>IF(U28="","",U28*8)</f>
        <v/>
      </c>
      <c r="X28" s="197"/>
      <c r="Y28" s="192"/>
      <c r="Z28" s="195"/>
      <c r="AA28" s="196"/>
      <c r="AB28" s="2"/>
      <c r="AC28" s="45" t="s">
        <v>37</v>
      </c>
      <c r="AD28" s="192"/>
      <c r="AE28" s="195"/>
      <c r="AF28" s="57" t="str">
        <f>IF(AD28="","",AD28*5)</f>
        <v/>
      </c>
      <c r="AG28" s="197"/>
      <c r="AH28" s="192"/>
      <c r="AI28" s="195"/>
      <c r="AJ28" s="196"/>
      <c r="AK28" s="2"/>
      <c r="AL28" s="45" t="s">
        <v>37</v>
      </c>
      <c r="AM28" s="126">
        <f t="shared" ref="AM28:AM48" si="10">SUM(E4:G4,H4*2,I4,N4:P4,Q4*2,R4,W4:Y4,Z4*2,AA4,AF4:AH4,AI4*2,AJ4,AO4:AQ4,AR4*2,AS4,E28:G28,H28*2,I28,N28:P28,Q28*2,R28,W28:Y28,Z28*2,AA28,AF28:AH28,AI28*2,AJ28)</f>
        <v>304</v>
      </c>
      <c r="AN28" s="205">
        <f t="shared" ref="AN28:AN48" si="11">SUM(L4,U4,AD4,AM4,L28,U28,AD28,C4,C28)</f>
        <v>26</v>
      </c>
      <c r="AO28" s="97">
        <f t="shared" ref="AO28:AO48" si="12">SUM(D4,M4,V4,AE4,AN4,D28,M28,V28,AE28)</f>
        <v>17</v>
      </c>
      <c r="AP28" s="127">
        <f>IF(AN28=0,"0%",AN28/(AN28+AO28))</f>
        <v>0.60465116279069764</v>
      </c>
      <c r="AQ28" s="107">
        <v>3</v>
      </c>
      <c r="AR28" s="105">
        <f t="shared" ref="AR28:AR48" si="13">SUM(H4,Q4,Z4,AI4,AR4,H28,Q28,Z28,AI28)</f>
        <v>7</v>
      </c>
    </row>
    <row r="29" spans="2:45" ht="13.15" customHeight="1">
      <c r="B29" s="48" t="s">
        <v>36</v>
      </c>
      <c r="C29" s="11"/>
      <c r="D29" s="12"/>
      <c r="E29" s="105" t="str">
        <f t="shared" ref="E29:E47" si="14">IF(C29="","",C29*8)</f>
        <v/>
      </c>
      <c r="F29" s="10"/>
      <c r="G29" s="11"/>
      <c r="H29" s="12"/>
      <c r="I29" s="13"/>
      <c r="J29" s="2"/>
      <c r="K29" s="48" t="s">
        <v>36</v>
      </c>
      <c r="L29" s="11"/>
      <c r="M29" s="12"/>
      <c r="N29" s="105" t="str">
        <f t="shared" ref="N29:N46" si="15">IF(L29="","",L29*8)</f>
        <v/>
      </c>
      <c r="O29" s="10"/>
      <c r="P29" s="11"/>
      <c r="Q29" s="12"/>
      <c r="R29" s="13"/>
      <c r="S29" s="2"/>
      <c r="T29" s="48" t="s">
        <v>36</v>
      </c>
      <c r="U29" s="11"/>
      <c r="V29" s="12"/>
      <c r="W29" s="105" t="str">
        <f t="shared" ref="W29:W46" si="16">IF(U29="","",U29*8)</f>
        <v/>
      </c>
      <c r="X29" s="10"/>
      <c r="Y29" s="11"/>
      <c r="Z29" s="12"/>
      <c r="AA29" s="13"/>
      <c r="AB29" s="2"/>
      <c r="AC29" s="48" t="s">
        <v>36</v>
      </c>
      <c r="AD29" s="11"/>
      <c r="AE29" s="12"/>
      <c r="AF29" s="105" t="str">
        <f t="shared" ref="AF29:AF46" si="17">IF(AD29="","",AD29*5)</f>
        <v/>
      </c>
      <c r="AG29" s="10"/>
      <c r="AH29" s="11"/>
      <c r="AI29" s="12"/>
      <c r="AJ29" s="13"/>
      <c r="AK29" s="2"/>
      <c r="AL29" s="48" t="s">
        <v>36</v>
      </c>
      <c r="AM29" s="100">
        <f t="shared" si="10"/>
        <v>254</v>
      </c>
      <c r="AN29" s="205">
        <f t="shared" si="11"/>
        <v>26</v>
      </c>
      <c r="AO29" s="97">
        <f t="shared" si="12"/>
        <v>17</v>
      </c>
      <c r="AP29" s="128">
        <f>IF(AN29=0,"0%",AN29/(AN29+AO29))</f>
        <v>0.60465116279069764</v>
      </c>
      <c r="AQ29" s="99">
        <v>3</v>
      </c>
      <c r="AR29" s="105">
        <f t="shared" si="13"/>
        <v>4</v>
      </c>
    </row>
    <row r="30" spans="2:45" ht="13.15" customHeight="1">
      <c r="B30" s="48" t="s">
        <v>48</v>
      </c>
      <c r="C30" s="11"/>
      <c r="D30" s="12"/>
      <c r="E30" s="105" t="str">
        <f t="shared" si="14"/>
        <v/>
      </c>
      <c r="F30" s="10"/>
      <c r="G30" s="11"/>
      <c r="H30" s="12"/>
      <c r="I30" s="13"/>
      <c r="J30" s="2"/>
      <c r="K30" s="48" t="s">
        <v>48</v>
      </c>
      <c r="L30" s="11"/>
      <c r="M30" s="12"/>
      <c r="N30" s="105" t="str">
        <f t="shared" si="15"/>
        <v/>
      </c>
      <c r="O30" s="10"/>
      <c r="P30" s="11"/>
      <c r="Q30" s="12"/>
      <c r="R30" s="13"/>
      <c r="S30" s="2"/>
      <c r="T30" s="48" t="s">
        <v>48</v>
      </c>
      <c r="U30" s="11"/>
      <c r="V30" s="12"/>
      <c r="W30" s="105" t="str">
        <f t="shared" si="16"/>
        <v/>
      </c>
      <c r="X30" s="10"/>
      <c r="Y30" s="11"/>
      <c r="Z30" s="12"/>
      <c r="AA30" s="13"/>
      <c r="AB30" s="2"/>
      <c r="AC30" s="48" t="s">
        <v>48</v>
      </c>
      <c r="AD30" s="11"/>
      <c r="AE30" s="12"/>
      <c r="AF30" s="105" t="str">
        <f t="shared" si="17"/>
        <v/>
      </c>
      <c r="AG30" s="10"/>
      <c r="AH30" s="11"/>
      <c r="AI30" s="12"/>
      <c r="AJ30" s="13"/>
      <c r="AK30" s="2"/>
      <c r="AL30" s="48" t="s">
        <v>48</v>
      </c>
      <c r="AM30" s="100">
        <f t="shared" si="10"/>
        <v>158</v>
      </c>
      <c r="AN30" s="205">
        <f t="shared" si="11"/>
        <v>15</v>
      </c>
      <c r="AO30" s="97">
        <f t="shared" si="12"/>
        <v>11</v>
      </c>
      <c r="AP30" s="128">
        <f>IF(AN30=0,"0%",AN30/(AN30+AO30))</f>
        <v>0.57692307692307687</v>
      </c>
      <c r="AQ30" s="99">
        <v>1</v>
      </c>
      <c r="AR30" s="105">
        <f t="shared" si="13"/>
        <v>2</v>
      </c>
    </row>
    <row r="31" spans="2:45" ht="13.15" customHeight="1">
      <c r="B31" s="48" t="s">
        <v>46</v>
      </c>
      <c r="C31" s="11"/>
      <c r="D31" s="12"/>
      <c r="E31" s="105" t="str">
        <f t="shared" si="14"/>
        <v/>
      </c>
      <c r="F31" s="10"/>
      <c r="G31" s="11"/>
      <c r="H31" s="12"/>
      <c r="I31" s="13"/>
      <c r="J31" s="2"/>
      <c r="K31" s="48" t="s">
        <v>46</v>
      </c>
      <c r="L31" s="11"/>
      <c r="M31" s="12"/>
      <c r="N31" s="105" t="str">
        <f t="shared" si="15"/>
        <v/>
      </c>
      <c r="O31" s="10"/>
      <c r="P31" s="11"/>
      <c r="Q31" s="12"/>
      <c r="R31" s="13"/>
      <c r="S31" s="2"/>
      <c r="T31" s="48" t="s">
        <v>46</v>
      </c>
      <c r="U31" s="11"/>
      <c r="V31" s="12"/>
      <c r="W31" s="105" t="str">
        <f t="shared" si="16"/>
        <v/>
      </c>
      <c r="X31" s="10"/>
      <c r="Y31" s="11"/>
      <c r="Z31" s="12"/>
      <c r="AA31" s="13"/>
      <c r="AB31" s="2"/>
      <c r="AC31" s="48" t="s">
        <v>46</v>
      </c>
      <c r="AD31" s="11"/>
      <c r="AE31" s="12"/>
      <c r="AF31" s="105" t="str">
        <f t="shared" si="17"/>
        <v/>
      </c>
      <c r="AG31" s="10"/>
      <c r="AH31" s="11"/>
      <c r="AI31" s="12"/>
      <c r="AJ31" s="13"/>
      <c r="AK31" s="2"/>
      <c r="AL31" s="48" t="s">
        <v>46</v>
      </c>
      <c r="AM31" s="100">
        <f t="shared" si="10"/>
        <v>188</v>
      </c>
      <c r="AN31" s="205">
        <f t="shared" si="11"/>
        <v>18</v>
      </c>
      <c r="AO31" s="97">
        <f t="shared" si="12"/>
        <v>14</v>
      </c>
      <c r="AP31" s="128">
        <f t="shared" ref="AP31:AP39" si="18">IF(AN31=0,"0%",AN31/(AN31+AO31))</f>
        <v>0.5625</v>
      </c>
      <c r="AQ31" s="99">
        <v>2</v>
      </c>
      <c r="AR31" s="105">
        <f t="shared" si="13"/>
        <v>2</v>
      </c>
    </row>
    <row r="32" spans="2:45" ht="13.15" customHeight="1">
      <c r="B32" s="48" t="s">
        <v>41</v>
      </c>
      <c r="C32" s="11"/>
      <c r="D32" s="12"/>
      <c r="E32" s="105" t="str">
        <f t="shared" si="14"/>
        <v/>
      </c>
      <c r="F32" s="10"/>
      <c r="G32" s="11"/>
      <c r="H32" s="12"/>
      <c r="I32" s="13"/>
      <c r="J32" s="2"/>
      <c r="K32" s="48" t="s">
        <v>41</v>
      </c>
      <c r="L32" s="11"/>
      <c r="M32" s="12"/>
      <c r="N32" s="105" t="str">
        <f t="shared" si="15"/>
        <v/>
      </c>
      <c r="O32" s="10"/>
      <c r="P32" s="11"/>
      <c r="Q32" s="12"/>
      <c r="R32" s="13"/>
      <c r="S32" s="2"/>
      <c r="T32" s="48" t="s">
        <v>41</v>
      </c>
      <c r="U32" s="11"/>
      <c r="V32" s="12"/>
      <c r="W32" s="105" t="str">
        <f t="shared" si="16"/>
        <v/>
      </c>
      <c r="X32" s="10"/>
      <c r="Y32" s="11"/>
      <c r="Z32" s="12"/>
      <c r="AA32" s="13"/>
      <c r="AB32" s="2"/>
      <c r="AC32" s="48" t="s">
        <v>41</v>
      </c>
      <c r="AD32" s="11"/>
      <c r="AE32" s="12"/>
      <c r="AF32" s="105" t="str">
        <f t="shared" si="17"/>
        <v/>
      </c>
      <c r="AG32" s="10"/>
      <c r="AH32" s="11"/>
      <c r="AI32" s="12"/>
      <c r="AJ32" s="13"/>
      <c r="AK32" s="2"/>
      <c r="AL32" s="48" t="s">
        <v>41</v>
      </c>
      <c r="AM32" s="100">
        <f t="shared" si="10"/>
        <v>15</v>
      </c>
      <c r="AN32" s="205">
        <f t="shared" si="11"/>
        <v>1</v>
      </c>
      <c r="AO32" s="97">
        <f t="shared" si="12"/>
        <v>9</v>
      </c>
      <c r="AP32" s="128">
        <f>IF(AN32=0,"0%",AN32/(AN32+AO32))</f>
        <v>0.1</v>
      </c>
      <c r="AQ32" s="99"/>
      <c r="AR32" s="105">
        <f t="shared" si="13"/>
        <v>0</v>
      </c>
    </row>
    <row r="33" spans="2:44" ht="13.15" customHeight="1">
      <c r="B33" s="48" t="s">
        <v>59</v>
      </c>
      <c r="C33" s="11"/>
      <c r="D33" s="12"/>
      <c r="E33" s="105" t="str">
        <f t="shared" si="14"/>
        <v/>
      </c>
      <c r="F33" s="10"/>
      <c r="G33" s="11"/>
      <c r="H33" s="12"/>
      <c r="I33" s="13"/>
      <c r="J33" s="2"/>
      <c r="K33" s="48" t="s">
        <v>59</v>
      </c>
      <c r="L33" s="11"/>
      <c r="M33" s="12"/>
      <c r="N33" s="105" t="str">
        <f t="shared" si="15"/>
        <v/>
      </c>
      <c r="O33" s="10"/>
      <c r="P33" s="11"/>
      <c r="Q33" s="12"/>
      <c r="R33" s="13"/>
      <c r="S33" s="2"/>
      <c r="T33" s="48" t="s">
        <v>59</v>
      </c>
      <c r="U33" s="11"/>
      <c r="V33" s="12"/>
      <c r="W33" s="105" t="str">
        <f t="shared" si="16"/>
        <v/>
      </c>
      <c r="X33" s="10"/>
      <c r="Y33" s="11"/>
      <c r="Z33" s="12"/>
      <c r="AA33" s="13"/>
      <c r="AB33" s="2"/>
      <c r="AC33" s="48" t="s">
        <v>59</v>
      </c>
      <c r="AD33" s="11"/>
      <c r="AE33" s="12"/>
      <c r="AF33" s="105" t="str">
        <f t="shared" si="17"/>
        <v/>
      </c>
      <c r="AG33" s="10"/>
      <c r="AH33" s="11"/>
      <c r="AI33" s="12"/>
      <c r="AJ33" s="13"/>
      <c r="AK33" s="2"/>
      <c r="AL33" s="48" t="s">
        <v>59</v>
      </c>
      <c r="AM33" s="100">
        <f t="shared" si="10"/>
        <v>128</v>
      </c>
      <c r="AN33" s="205">
        <f t="shared" si="11"/>
        <v>13</v>
      </c>
      <c r="AO33" s="97">
        <f t="shared" si="12"/>
        <v>10</v>
      </c>
      <c r="AP33" s="128">
        <f>IF(AN33=0,"0%",AN33/(AN33+AO33))</f>
        <v>0.56521739130434778</v>
      </c>
      <c r="AQ33" s="99">
        <v>2</v>
      </c>
      <c r="AR33" s="105">
        <f t="shared" si="13"/>
        <v>1</v>
      </c>
    </row>
    <row r="34" spans="2:44" ht="13.15" customHeight="1">
      <c r="B34" s="48" t="s">
        <v>42</v>
      </c>
      <c r="C34" s="11"/>
      <c r="D34" s="12"/>
      <c r="E34" s="105" t="str">
        <f t="shared" si="14"/>
        <v/>
      </c>
      <c r="F34" s="10"/>
      <c r="G34" s="11"/>
      <c r="H34" s="12"/>
      <c r="I34" s="13"/>
      <c r="J34" s="2"/>
      <c r="K34" s="48" t="s">
        <v>42</v>
      </c>
      <c r="L34" s="11"/>
      <c r="M34" s="12"/>
      <c r="N34" s="105" t="str">
        <f t="shared" si="15"/>
        <v/>
      </c>
      <c r="O34" s="10"/>
      <c r="P34" s="11"/>
      <c r="Q34" s="12"/>
      <c r="R34" s="13"/>
      <c r="S34" s="2"/>
      <c r="T34" s="48" t="s">
        <v>42</v>
      </c>
      <c r="U34" s="11"/>
      <c r="V34" s="12"/>
      <c r="W34" s="105" t="str">
        <f t="shared" si="16"/>
        <v/>
      </c>
      <c r="X34" s="10"/>
      <c r="Y34" s="11"/>
      <c r="Z34" s="12"/>
      <c r="AA34" s="13"/>
      <c r="AB34" s="2"/>
      <c r="AC34" s="48" t="s">
        <v>42</v>
      </c>
      <c r="AD34" s="11"/>
      <c r="AE34" s="12"/>
      <c r="AF34" s="105" t="str">
        <f t="shared" si="17"/>
        <v/>
      </c>
      <c r="AG34" s="10"/>
      <c r="AH34" s="11"/>
      <c r="AI34" s="12"/>
      <c r="AJ34" s="13"/>
      <c r="AK34" s="2"/>
      <c r="AL34" s="48" t="s">
        <v>42</v>
      </c>
      <c r="AM34" s="100">
        <f t="shared" si="10"/>
        <v>198</v>
      </c>
      <c r="AN34" s="205">
        <f t="shared" si="11"/>
        <v>19</v>
      </c>
      <c r="AO34" s="97">
        <f t="shared" si="12"/>
        <v>14</v>
      </c>
      <c r="AP34" s="128">
        <f>IF(AN34=0,"0%",AN34/(AN34+AO34))</f>
        <v>0.5757575757575758</v>
      </c>
      <c r="AQ34" s="99">
        <v>3</v>
      </c>
      <c r="AR34" s="105">
        <f t="shared" si="13"/>
        <v>1</v>
      </c>
    </row>
    <row r="35" spans="2:44" ht="13.15" customHeight="1">
      <c r="B35" s="48" t="s">
        <v>40</v>
      </c>
      <c r="C35" s="11"/>
      <c r="D35" s="12"/>
      <c r="E35" s="105" t="str">
        <f t="shared" si="14"/>
        <v/>
      </c>
      <c r="F35" s="10"/>
      <c r="G35" s="11"/>
      <c r="H35" s="12"/>
      <c r="I35" s="13"/>
      <c r="J35" s="2"/>
      <c r="K35" s="48" t="s">
        <v>40</v>
      </c>
      <c r="L35" s="11"/>
      <c r="M35" s="12"/>
      <c r="N35" s="105" t="str">
        <f t="shared" si="15"/>
        <v/>
      </c>
      <c r="O35" s="10"/>
      <c r="P35" s="11"/>
      <c r="Q35" s="12"/>
      <c r="R35" s="13"/>
      <c r="S35" s="2"/>
      <c r="T35" s="48" t="s">
        <v>40</v>
      </c>
      <c r="U35" s="11"/>
      <c r="V35" s="12"/>
      <c r="W35" s="105" t="str">
        <f t="shared" si="16"/>
        <v/>
      </c>
      <c r="X35" s="10"/>
      <c r="Y35" s="11"/>
      <c r="Z35" s="12"/>
      <c r="AA35" s="13"/>
      <c r="AB35" s="2"/>
      <c r="AC35" s="48" t="s">
        <v>40</v>
      </c>
      <c r="AD35" s="11"/>
      <c r="AE35" s="12"/>
      <c r="AF35" s="105" t="str">
        <f t="shared" si="17"/>
        <v/>
      </c>
      <c r="AG35" s="10"/>
      <c r="AH35" s="11"/>
      <c r="AI35" s="12"/>
      <c r="AJ35" s="13"/>
      <c r="AK35" s="2"/>
      <c r="AL35" s="48" t="s">
        <v>40</v>
      </c>
      <c r="AM35" s="100">
        <f t="shared" si="10"/>
        <v>136</v>
      </c>
      <c r="AN35" s="205">
        <f t="shared" si="11"/>
        <v>11</v>
      </c>
      <c r="AO35" s="97">
        <f t="shared" si="12"/>
        <v>13</v>
      </c>
      <c r="AP35" s="128">
        <f>IF(AN35=0,"0%",AN35/(AN35+AO35))</f>
        <v>0.45833333333333331</v>
      </c>
      <c r="AQ35" s="99">
        <v>2</v>
      </c>
      <c r="AR35" s="105">
        <f t="shared" si="13"/>
        <v>1</v>
      </c>
    </row>
    <row r="36" spans="2:44" ht="13.15" customHeight="1">
      <c r="B36" s="48" t="s">
        <v>38</v>
      </c>
      <c r="C36" s="11"/>
      <c r="D36" s="12"/>
      <c r="E36" s="105" t="str">
        <f t="shared" si="14"/>
        <v/>
      </c>
      <c r="F36" s="10"/>
      <c r="G36" s="11"/>
      <c r="H36" s="12"/>
      <c r="I36" s="13"/>
      <c r="J36" s="2"/>
      <c r="K36" s="48" t="s">
        <v>38</v>
      </c>
      <c r="L36" s="11"/>
      <c r="M36" s="12"/>
      <c r="N36" s="105" t="str">
        <f t="shared" si="15"/>
        <v/>
      </c>
      <c r="O36" s="10"/>
      <c r="P36" s="11"/>
      <c r="Q36" s="12"/>
      <c r="R36" s="13"/>
      <c r="S36" s="2"/>
      <c r="T36" s="48" t="s">
        <v>38</v>
      </c>
      <c r="U36" s="11"/>
      <c r="V36" s="12"/>
      <c r="W36" s="105" t="str">
        <f t="shared" si="16"/>
        <v/>
      </c>
      <c r="X36" s="10"/>
      <c r="Y36" s="11"/>
      <c r="Z36" s="12"/>
      <c r="AA36" s="13"/>
      <c r="AB36" s="2"/>
      <c r="AC36" s="48" t="s">
        <v>38</v>
      </c>
      <c r="AD36" s="11"/>
      <c r="AE36" s="12"/>
      <c r="AF36" s="105" t="str">
        <f t="shared" si="17"/>
        <v/>
      </c>
      <c r="AG36" s="10"/>
      <c r="AH36" s="11"/>
      <c r="AI36" s="12"/>
      <c r="AJ36" s="13"/>
      <c r="AK36" s="2"/>
      <c r="AL36" s="48" t="s">
        <v>38</v>
      </c>
      <c r="AM36" s="100">
        <f t="shared" si="10"/>
        <v>15</v>
      </c>
      <c r="AN36" s="205">
        <f t="shared" si="11"/>
        <v>1</v>
      </c>
      <c r="AO36" s="97">
        <f t="shared" si="12"/>
        <v>9</v>
      </c>
      <c r="AP36" s="128">
        <f>IF(AN36=0,"0%",AN36/(AN36+AO36))</f>
        <v>0.1</v>
      </c>
      <c r="AQ36" s="99"/>
      <c r="AR36" s="105">
        <f t="shared" si="13"/>
        <v>0</v>
      </c>
    </row>
    <row r="37" spans="2:44" ht="13.15" customHeight="1">
      <c r="B37" s="48" t="s">
        <v>43</v>
      </c>
      <c r="C37" s="11"/>
      <c r="D37" s="12"/>
      <c r="E37" s="105" t="str">
        <f t="shared" si="14"/>
        <v/>
      </c>
      <c r="F37" s="10"/>
      <c r="G37" s="11"/>
      <c r="H37" s="12"/>
      <c r="I37" s="13"/>
      <c r="J37" s="2"/>
      <c r="K37" s="48" t="s">
        <v>43</v>
      </c>
      <c r="L37" s="11"/>
      <c r="M37" s="12"/>
      <c r="N37" s="105" t="str">
        <f t="shared" si="15"/>
        <v/>
      </c>
      <c r="O37" s="10"/>
      <c r="P37" s="11"/>
      <c r="Q37" s="12"/>
      <c r="R37" s="13"/>
      <c r="S37" s="2"/>
      <c r="T37" s="48" t="s">
        <v>43</v>
      </c>
      <c r="U37" s="11"/>
      <c r="V37" s="12"/>
      <c r="W37" s="105" t="str">
        <f t="shared" si="16"/>
        <v/>
      </c>
      <c r="X37" s="10"/>
      <c r="Y37" s="11"/>
      <c r="Z37" s="12"/>
      <c r="AA37" s="13"/>
      <c r="AB37" s="2"/>
      <c r="AC37" s="48" t="s">
        <v>43</v>
      </c>
      <c r="AD37" s="11"/>
      <c r="AE37" s="12"/>
      <c r="AF37" s="105" t="str">
        <f t="shared" si="17"/>
        <v/>
      </c>
      <c r="AG37" s="10"/>
      <c r="AH37" s="11"/>
      <c r="AI37" s="12"/>
      <c r="AJ37" s="13"/>
      <c r="AK37" s="2"/>
      <c r="AL37" s="48" t="s">
        <v>43</v>
      </c>
      <c r="AM37" s="100">
        <f t="shared" si="10"/>
        <v>51</v>
      </c>
      <c r="AN37" s="205">
        <f t="shared" si="11"/>
        <v>5</v>
      </c>
      <c r="AO37" s="97">
        <f t="shared" si="12"/>
        <v>12</v>
      </c>
      <c r="AP37" s="128">
        <f t="shared" si="18"/>
        <v>0.29411764705882354</v>
      </c>
      <c r="AQ37" s="99"/>
      <c r="AR37" s="105">
        <f t="shared" si="13"/>
        <v>0</v>
      </c>
    </row>
    <row r="38" spans="2:44" ht="13.15" customHeight="1">
      <c r="B38" s="48" t="s">
        <v>44</v>
      </c>
      <c r="C38" s="11"/>
      <c r="D38" s="12"/>
      <c r="E38" s="105" t="str">
        <f t="shared" si="14"/>
        <v/>
      </c>
      <c r="F38" s="10"/>
      <c r="G38" s="11"/>
      <c r="H38" s="12"/>
      <c r="I38" s="13"/>
      <c r="J38" s="2"/>
      <c r="K38" s="48" t="s">
        <v>44</v>
      </c>
      <c r="L38" s="11"/>
      <c r="M38" s="12"/>
      <c r="N38" s="105" t="str">
        <f t="shared" si="15"/>
        <v/>
      </c>
      <c r="O38" s="10"/>
      <c r="P38" s="11"/>
      <c r="Q38" s="12"/>
      <c r="R38" s="13"/>
      <c r="S38" s="2"/>
      <c r="T38" s="48" t="s">
        <v>44</v>
      </c>
      <c r="U38" s="11"/>
      <c r="V38" s="12"/>
      <c r="W38" s="105" t="str">
        <f t="shared" si="16"/>
        <v/>
      </c>
      <c r="X38" s="10"/>
      <c r="Y38" s="11"/>
      <c r="Z38" s="12"/>
      <c r="AA38" s="13"/>
      <c r="AB38" s="2"/>
      <c r="AC38" s="48" t="s">
        <v>44</v>
      </c>
      <c r="AD38" s="11"/>
      <c r="AE38" s="12"/>
      <c r="AF38" s="105" t="str">
        <f t="shared" si="17"/>
        <v/>
      </c>
      <c r="AG38" s="10"/>
      <c r="AH38" s="11"/>
      <c r="AI38" s="12"/>
      <c r="AJ38" s="13"/>
      <c r="AK38" s="2"/>
      <c r="AL38" s="48" t="s">
        <v>44</v>
      </c>
      <c r="AM38" s="100">
        <f t="shared" si="10"/>
        <v>10</v>
      </c>
      <c r="AN38" s="205">
        <f t="shared" si="11"/>
        <v>0</v>
      </c>
      <c r="AO38" s="97">
        <f t="shared" si="12"/>
        <v>0</v>
      </c>
      <c r="AP38" s="128" t="str">
        <f>IF(AN38=0,"0%",AN38/(AN38+AO38))</f>
        <v>0%</v>
      </c>
      <c r="AQ38" s="99"/>
      <c r="AR38" s="105">
        <f t="shared" si="13"/>
        <v>0</v>
      </c>
    </row>
    <row r="39" spans="2:44" ht="13.15" customHeight="1">
      <c r="B39" s="48" t="s">
        <v>58</v>
      </c>
      <c r="C39" s="11"/>
      <c r="D39" s="12"/>
      <c r="E39" s="105" t="str">
        <f t="shared" si="14"/>
        <v/>
      </c>
      <c r="F39" s="10"/>
      <c r="G39" s="11"/>
      <c r="H39" s="12"/>
      <c r="I39" s="13"/>
      <c r="J39" s="2"/>
      <c r="K39" s="48" t="s">
        <v>58</v>
      </c>
      <c r="L39" s="11"/>
      <c r="M39" s="12"/>
      <c r="N39" s="105" t="str">
        <f t="shared" si="15"/>
        <v/>
      </c>
      <c r="O39" s="10"/>
      <c r="P39" s="11"/>
      <c r="Q39" s="12"/>
      <c r="R39" s="13"/>
      <c r="S39" s="2"/>
      <c r="T39" s="48" t="s">
        <v>58</v>
      </c>
      <c r="U39" s="11"/>
      <c r="V39" s="12"/>
      <c r="W39" s="105" t="str">
        <f t="shared" si="16"/>
        <v/>
      </c>
      <c r="X39" s="10"/>
      <c r="Y39" s="11"/>
      <c r="Z39" s="12"/>
      <c r="AA39" s="13"/>
      <c r="AB39" s="2"/>
      <c r="AC39" s="48" t="s">
        <v>58</v>
      </c>
      <c r="AD39" s="11"/>
      <c r="AE39" s="12"/>
      <c r="AF39" s="105" t="str">
        <f t="shared" si="17"/>
        <v/>
      </c>
      <c r="AG39" s="10"/>
      <c r="AH39" s="11"/>
      <c r="AI39" s="12"/>
      <c r="AJ39" s="13"/>
      <c r="AK39" s="2"/>
      <c r="AL39" s="48" t="s">
        <v>58</v>
      </c>
      <c r="AM39" s="100">
        <f t="shared" si="10"/>
        <v>0</v>
      </c>
      <c r="AN39" s="205">
        <f t="shared" si="11"/>
        <v>0</v>
      </c>
      <c r="AO39" s="97">
        <f t="shared" si="12"/>
        <v>0</v>
      </c>
      <c r="AP39" s="128" t="str">
        <f t="shared" si="18"/>
        <v>0%</v>
      </c>
      <c r="AQ39" s="99"/>
      <c r="AR39" s="105">
        <f t="shared" si="13"/>
        <v>0</v>
      </c>
    </row>
    <row r="40" spans="2:44" ht="13.15" customHeight="1">
      <c r="B40" s="48" t="s">
        <v>45</v>
      </c>
      <c r="C40" s="11"/>
      <c r="D40" s="12"/>
      <c r="E40" s="105" t="str">
        <f t="shared" si="14"/>
        <v/>
      </c>
      <c r="F40" s="10"/>
      <c r="G40" s="11"/>
      <c r="H40" s="12"/>
      <c r="I40" s="13"/>
      <c r="J40" s="2"/>
      <c r="K40" s="48" t="s">
        <v>45</v>
      </c>
      <c r="L40" s="11"/>
      <c r="M40" s="12"/>
      <c r="N40" s="105" t="str">
        <f t="shared" si="15"/>
        <v/>
      </c>
      <c r="O40" s="10"/>
      <c r="P40" s="11"/>
      <c r="Q40" s="12"/>
      <c r="R40" s="13"/>
      <c r="S40" s="2"/>
      <c r="T40" s="48" t="s">
        <v>45</v>
      </c>
      <c r="U40" s="11"/>
      <c r="V40" s="12"/>
      <c r="W40" s="105" t="str">
        <f t="shared" si="16"/>
        <v/>
      </c>
      <c r="X40" s="10"/>
      <c r="Y40" s="11"/>
      <c r="Z40" s="12"/>
      <c r="AA40" s="13"/>
      <c r="AB40" s="2"/>
      <c r="AC40" s="48" t="s">
        <v>45</v>
      </c>
      <c r="AD40" s="11"/>
      <c r="AE40" s="12"/>
      <c r="AF40" s="105" t="str">
        <f t="shared" si="17"/>
        <v/>
      </c>
      <c r="AG40" s="10"/>
      <c r="AH40" s="11"/>
      <c r="AI40" s="12"/>
      <c r="AJ40" s="13"/>
      <c r="AK40" s="2"/>
      <c r="AL40" s="48" t="s">
        <v>45</v>
      </c>
      <c r="AM40" s="100">
        <f t="shared" si="10"/>
        <v>0</v>
      </c>
      <c r="AN40" s="205">
        <f t="shared" si="11"/>
        <v>0</v>
      </c>
      <c r="AO40" s="97">
        <f t="shared" si="12"/>
        <v>0</v>
      </c>
      <c r="AP40" s="128" t="str">
        <f t="shared" ref="AP40:AP46" si="19">IF(AN40=0,"0%",AN40/(AN40+AO40))</f>
        <v>0%</v>
      </c>
      <c r="AQ40" s="99"/>
      <c r="AR40" s="105">
        <f t="shared" si="13"/>
        <v>0</v>
      </c>
    </row>
    <row r="41" spans="2:44" ht="13.15" customHeight="1">
      <c r="B41" s="48" t="s">
        <v>95</v>
      </c>
      <c r="C41" s="11"/>
      <c r="D41" s="12"/>
      <c r="E41" s="105" t="str">
        <f t="shared" si="14"/>
        <v/>
      </c>
      <c r="F41" s="10"/>
      <c r="G41" s="11"/>
      <c r="H41" s="12"/>
      <c r="I41" s="13"/>
      <c r="J41" s="2"/>
      <c r="K41" s="48" t="s">
        <v>95</v>
      </c>
      <c r="L41" s="11"/>
      <c r="M41" s="12"/>
      <c r="N41" s="105" t="str">
        <f t="shared" si="15"/>
        <v/>
      </c>
      <c r="O41" s="10"/>
      <c r="P41" s="11"/>
      <c r="Q41" s="12"/>
      <c r="R41" s="13"/>
      <c r="S41" s="2"/>
      <c r="T41" s="48" t="s">
        <v>95</v>
      </c>
      <c r="U41" s="11"/>
      <c r="V41" s="12"/>
      <c r="W41" s="105" t="str">
        <f t="shared" si="16"/>
        <v/>
      </c>
      <c r="X41" s="10"/>
      <c r="Y41" s="11"/>
      <c r="Z41" s="12"/>
      <c r="AA41" s="13"/>
      <c r="AB41" s="2"/>
      <c r="AC41" s="48" t="s">
        <v>95</v>
      </c>
      <c r="AD41" s="11"/>
      <c r="AE41" s="12"/>
      <c r="AF41" s="105" t="str">
        <f t="shared" si="17"/>
        <v/>
      </c>
      <c r="AG41" s="10"/>
      <c r="AH41" s="11"/>
      <c r="AI41" s="12"/>
      <c r="AJ41" s="13"/>
      <c r="AK41" s="2"/>
      <c r="AL41" s="48" t="s">
        <v>95</v>
      </c>
      <c r="AM41" s="100">
        <f t="shared" si="10"/>
        <v>0</v>
      </c>
      <c r="AN41" s="205">
        <f t="shared" si="11"/>
        <v>0</v>
      </c>
      <c r="AO41" s="97">
        <f t="shared" si="12"/>
        <v>0</v>
      </c>
      <c r="AP41" s="128" t="str">
        <f t="shared" si="19"/>
        <v>0%</v>
      </c>
      <c r="AQ41" s="99"/>
      <c r="AR41" s="105">
        <f t="shared" si="13"/>
        <v>0</v>
      </c>
    </row>
    <row r="42" spans="2:44" ht="13.15" customHeight="1">
      <c r="B42" s="48"/>
      <c r="C42" s="11"/>
      <c r="D42" s="12"/>
      <c r="E42" s="105" t="str">
        <f t="shared" si="14"/>
        <v/>
      </c>
      <c r="F42" s="10"/>
      <c r="G42" s="11"/>
      <c r="H42" s="12"/>
      <c r="I42" s="13"/>
      <c r="J42" s="2"/>
      <c r="K42" s="48"/>
      <c r="L42" s="11"/>
      <c r="M42" s="12"/>
      <c r="N42" s="105" t="str">
        <f t="shared" si="15"/>
        <v/>
      </c>
      <c r="O42" s="10"/>
      <c r="P42" s="11"/>
      <c r="Q42" s="12"/>
      <c r="R42" s="13"/>
      <c r="S42" s="2"/>
      <c r="T42" s="48"/>
      <c r="U42" s="11"/>
      <c r="V42" s="12"/>
      <c r="W42" s="105" t="str">
        <f t="shared" si="16"/>
        <v/>
      </c>
      <c r="X42" s="10"/>
      <c r="Y42" s="11"/>
      <c r="Z42" s="12"/>
      <c r="AA42" s="13"/>
      <c r="AB42" s="2"/>
      <c r="AC42" s="48"/>
      <c r="AD42" s="11"/>
      <c r="AE42" s="12"/>
      <c r="AF42" s="105" t="str">
        <f t="shared" si="17"/>
        <v/>
      </c>
      <c r="AG42" s="10"/>
      <c r="AH42" s="11"/>
      <c r="AI42" s="12"/>
      <c r="AJ42" s="13"/>
      <c r="AK42" s="2"/>
      <c r="AL42" s="48"/>
      <c r="AM42" s="100">
        <f t="shared" si="10"/>
        <v>0</v>
      </c>
      <c r="AN42" s="205">
        <f t="shared" si="11"/>
        <v>0</v>
      </c>
      <c r="AO42" s="97">
        <f t="shared" si="12"/>
        <v>0</v>
      </c>
      <c r="AP42" s="128" t="str">
        <f t="shared" si="19"/>
        <v>0%</v>
      </c>
      <c r="AQ42" s="99"/>
      <c r="AR42" s="105">
        <f t="shared" si="13"/>
        <v>0</v>
      </c>
    </row>
    <row r="43" spans="2:44" ht="13.15" customHeight="1">
      <c r="B43" s="48"/>
      <c r="C43" s="11"/>
      <c r="D43" s="12"/>
      <c r="E43" s="105" t="str">
        <f t="shared" si="14"/>
        <v/>
      </c>
      <c r="F43" s="10"/>
      <c r="G43" s="11"/>
      <c r="H43" s="12"/>
      <c r="I43" s="13"/>
      <c r="J43" s="2"/>
      <c r="K43" s="48"/>
      <c r="L43" s="11"/>
      <c r="M43" s="12"/>
      <c r="N43" s="105" t="str">
        <f t="shared" si="15"/>
        <v/>
      </c>
      <c r="O43" s="10"/>
      <c r="P43" s="11"/>
      <c r="Q43" s="12"/>
      <c r="R43" s="13"/>
      <c r="S43" s="2"/>
      <c r="T43" s="48"/>
      <c r="U43" s="11"/>
      <c r="V43" s="12"/>
      <c r="W43" s="105" t="str">
        <f t="shared" si="16"/>
        <v/>
      </c>
      <c r="X43" s="10"/>
      <c r="Y43" s="11"/>
      <c r="Z43" s="12"/>
      <c r="AA43" s="13"/>
      <c r="AB43" s="2"/>
      <c r="AC43" s="48"/>
      <c r="AD43" s="11"/>
      <c r="AE43" s="12"/>
      <c r="AF43" s="105" t="str">
        <f t="shared" si="17"/>
        <v/>
      </c>
      <c r="AG43" s="10"/>
      <c r="AH43" s="11"/>
      <c r="AI43" s="12"/>
      <c r="AJ43" s="13"/>
      <c r="AK43" s="2"/>
      <c r="AL43" s="48"/>
      <c r="AM43" s="100">
        <f t="shared" si="10"/>
        <v>0</v>
      </c>
      <c r="AN43" s="205">
        <f t="shared" si="11"/>
        <v>0</v>
      </c>
      <c r="AO43" s="97">
        <f t="shared" si="12"/>
        <v>0</v>
      </c>
      <c r="AP43" s="128" t="str">
        <f>IF(AN43=0,"0%",AN43/(AN43+AO43))</f>
        <v>0%</v>
      </c>
      <c r="AQ43" s="99"/>
      <c r="AR43" s="105">
        <f t="shared" si="13"/>
        <v>0</v>
      </c>
    </row>
    <row r="44" spans="2:44" ht="13.15" customHeight="1">
      <c r="B44" s="48"/>
      <c r="C44" s="11"/>
      <c r="D44" s="12"/>
      <c r="E44" s="105" t="str">
        <f t="shared" si="14"/>
        <v/>
      </c>
      <c r="F44" s="10"/>
      <c r="G44" s="11"/>
      <c r="H44" s="12"/>
      <c r="I44" s="13"/>
      <c r="J44" s="2"/>
      <c r="K44" s="48"/>
      <c r="L44" s="11"/>
      <c r="M44" s="12"/>
      <c r="N44" s="105" t="str">
        <f t="shared" si="15"/>
        <v/>
      </c>
      <c r="O44" s="10"/>
      <c r="P44" s="11"/>
      <c r="Q44" s="12"/>
      <c r="R44" s="13"/>
      <c r="S44" s="2"/>
      <c r="T44" s="48"/>
      <c r="U44" s="11"/>
      <c r="V44" s="12"/>
      <c r="W44" s="105" t="str">
        <f t="shared" si="16"/>
        <v/>
      </c>
      <c r="X44" s="10"/>
      <c r="Y44" s="11"/>
      <c r="Z44" s="12"/>
      <c r="AA44" s="13"/>
      <c r="AB44" s="2"/>
      <c r="AC44" s="48"/>
      <c r="AD44" s="11"/>
      <c r="AE44" s="12"/>
      <c r="AF44" s="105" t="str">
        <f t="shared" si="17"/>
        <v/>
      </c>
      <c r="AG44" s="10"/>
      <c r="AH44" s="11"/>
      <c r="AI44" s="12"/>
      <c r="AJ44" s="13"/>
      <c r="AK44" s="2"/>
      <c r="AL44" s="48"/>
      <c r="AM44" s="100">
        <f t="shared" si="10"/>
        <v>0</v>
      </c>
      <c r="AN44" s="205">
        <f t="shared" si="11"/>
        <v>0</v>
      </c>
      <c r="AO44" s="97">
        <f t="shared" si="12"/>
        <v>0</v>
      </c>
      <c r="AP44" s="128" t="str">
        <f t="shared" si="19"/>
        <v>0%</v>
      </c>
      <c r="AQ44" s="99"/>
      <c r="AR44" s="105">
        <f t="shared" si="13"/>
        <v>0</v>
      </c>
    </row>
    <row r="45" spans="2:44" ht="13.15" customHeight="1">
      <c r="B45" s="48"/>
      <c r="C45" s="11"/>
      <c r="D45" s="12"/>
      <c r="E45" s="105" t="str">
        <f t="shared" si="14"/>
        <v/>
      </c>
      <c r="F45" s="10"/>
      <c r="G45" s="11"/>
      <c r="H45" s="12"/>
      <c r="I45" s="13"/>
      <c r="J45" s="2"/>
      <c r="K45" s="48"/>
      <c r="L45" s="11"/>
      <c r="M45" s="12"/>
      <c r="N45" s="105" t="str">
        <f t="shared" si="15"/>
        <v/>
      </c>
      <c r="O45" s="10"/>
      <c r="P45" s="11"/>
      <c r="Q45" s="12"/>
      <c r="R45" s="13"/>
      <c r="S45" s="2"/>
      <c r="T45" s="48"/>
      <c r="U45" s="11"/>
      <c r="V45" s="12"/>
      <c r="W45" s="105" t="str">
        <f t="shared" si="16"/>
        <v/>
      </c>
      <c r="X45" s="10"/>
      <c r="Y45" s="11"/>
      <c r="Z45" s="12"/>
      <c r="AA45" s="13"/>
      <c r="AB45" s="2"/>
      <c r="AC45" s="48"/>
      <c r="AD45" s="11"/>
      <c r="AE45" s="12"/>
      <c r="AF45" s="14" t="str">
        <f t="shared" si="17"/>
        <v/>
      </c>
      <c r="AG45" s="10"/>
      <c r="AH45" s="11"/>
      <c r="AI45" s="12"/>
      <c r="AJ45" s="13"/>
      <c r="AK45" s="2"/>
      <c r="AL45" s="48"/>
      <c r="AM45" s="100">
        <f t="shared" si="10"/>
        <v>0</v>
      </c>
      <c r="AN45" s="206">
        <f t="shared" si="11"/>
        <v>0</v>
      </c>
      <c r="AO45" s="79">
        <f t="shared" si="12"/>
        <v>0</v>
      </c>
      <c r="AP45" s="128" t="str">
        <f t="shared" si="19"/>
        <v>0%</v>
      </c>
      <c r="AQ45" s="99"/>
      <c r="AR45" s="14">
        <f t="shared" si="13"/>
        <v>0</v>
      </c>
    </row>
    <row r="46" spans="2:44" ht="13.15" customHeight="1">
      <c r="B46" s="48"/>
      <c r="C46" s="11"/>
      <c r="D46" s="12"/>
      <c r="E46" s="105" t="str">
        <f t="shared" si="14"/>
        <v/>
      </c>
      <c r="F46" s="10"/>
      <c r="G46" s="11"/>
      <c r="H46" s="12"/>
      <c r="I46" s="13"/>
      <c r="J46" s="2"/>
      <c r="K46" s="48"/>
      <c r="L46" s="11"/>
      <c r="M46" s="12"/>
      <c r="N46" s="105" t="str">
        <f t="shared" si="15"/>
        <v/>
      </c>
      <c r="O46" s="10"/>
      <c r="P46" s="11"/>
      <c r="Q46" s="12"/>
      <c r="R46" s="13"/>
      <c r="S46" s="2"/>
      <c r="T46" s="48"/>
      <c r="U46" s="11"/>
      <c r="V46" s="12"/>
      <c r="W46" s="105" t="str">
        <f t="shared" si="16"/>
        <v/>
      </c>
      <c r="X46" s="10"/>
      <c r="Y46" s="11"/>
      <c r="Z46" s="12"/>
      <c r="AA46" s="13"/>
      <c r="AB46" s="2"/>
      <c r="AC46" s="48"/>
      <c r="AD46" s="11"/>
      <c r="AE46" s="12"/>
      <c r="AF46" s="14" t="str">
        <f t="shared" si="17"/>
        <v/>
      </c>
      <c r="AG46" s="10"/>
      <c r="AH46" s="11"/>
      <c r="AI46" s="12"/>
      <c r="AJ46" s="13"/>
      <c r="AL46" s="48"/>
      <c r="AM46" s="100">
        <f t="shared" si="10"/>
        <v>0</v>
      </c>
      <c r="AN46" s="206">
        <f t="shared" si="11"/>
        <v>0</v>
      </c>
      <c r="AO46" s="79">
        <f t="shared" si="12"/>
        <v>0</v>
      </c>
      <c r="AP46" s="128" t="str">
        <f t="shared" si="19"/>
        <v>0%</v>
      </c>
      <c r="AQ46" s="99"/>
      <c r="AR46" s="14">
        <f t="shared" si="13"/>
        <v>0</v>
      </c>
    </row>
    <row r="47" spans="2:44" ht="13.15" customHeight="1">
      <c r="B47" s="28"/>
      <c r="C47" s="11"/>
      <c r="D47" s="12"/>
      <c r="E47" s="105" t="str">
        <f t="shared" si="14"/>
        <v/>
      </c>
      <c r="F47" s="10"/>
      <c r="G47" s="11"/>
      <c r="H47" s="12"/>
      <c r="I47" s="13"/>
      <c r="J47" s="2"/>
      <c r="K47" s="28"/>
      <c r="L47" s="11"/>
      <c r="M47" s="12"/>
      <c r="N47" s="105"/>
      <c r="O47" s="10"/>
      <c r="P47" s="11"/>
      <c r="Q47" s="12"/>
      <c r="R47" s="13"/>
      <c r="S47" s="2"/>
      <c r="T47" s="28"/>
      <c r="U47" s="11"/>
      <c r="V47" s="12"/>
      <c r="W47" s="105"/>
      <c r="X47" s="10"/>
      <c r="Y47" s="11"/>
      <c r="Z47" s="12"/>
      <c r="AA47" s="13"/>
      <c r="AB47" s="2"/>
      <c r="AC47" s="28"/>
      <c r="AD47" s="11"/>
      <c r="AE47" s="12"/>
      <c r="AF47" s="14" t="str">
        <f t="shared" ref="AF47:AF48" si="20">IF(AD47="","",AD47*5)</f>
        <v/>
      </c>
      <c r="AG47" s="10"/>
      <c r="AH47" s="11"/>
      <c r="AI47" s="12"/>
      <c r="AJ47" s="13"/>
      <c r="AL47" s="28"/>
      <c r="AM47" s="100">
        <f t="shared" si="10"/>
        <v>0</v>
      </c>
      <c r="AN47" s="206">
        <f t="shared" si="11"/>
        <v>0</v>
      </c>
      <c r="AO47" s="79">
        <f t="shared" si="12"/>
        <v>0</v>
      </c>
      <c r="AP47" s="128" t="str">
        <f t="shared" ref="AP47:AP48" si="21">IF(AN47=0,"0%",AN47/(AN47+AO47))</f>
        <v>0%</v>
      </c>
      <c r="AQ47" s="99"/>
      <c r="AR47" s="14">
        <f t="shared" si="13"/>
        <v>0</v>
      </c>
    </row>
    <row r="48" spans="2:44" ht="13.15" customHeight="1" thickBot="1">
      <c r="B48" s="26"/>
      <c r="C48" s="176"/>
      <c r="D48" s="177"/>
      <c r="E48" s="178" t="str">
        <f t="shared" ref="E48" si="22">IF(C48="","",C48*8)</f>
        <v/>
      </c>
      <c r="F48" s="152"/>
      <c r="G48" s="176"/>
      <c r="H48" s="177"/>
      <c r="I48" s="179"/>
      <c r="J48" s="2"/>
      <c r="K48" s="26"/>
      <c r="L48" s="176"/>
      <c r="M48" s="177"/>
      <c r="N48" s="178" t="str">
        <f t="shared" ref="N48" si="23">IF(L48="","",L48*8)</f>
        <v/>
      </c>
      <c r="O48" s="152"/>
      <c r="P48" s="176"/>
      <c r="Q48" s="177"/>
      <c r="R48" s="179"/>
      <c r="S48" s="2"/>
      <c r="T48" s="26"/>
      <c r="U48" s="176"/>
      <c r="V48" s="177"/>
      <c r="W48" s="178" t="str">
        <f t="shared" ref="W48" si="24">IF(U48="","",U48*8)</f>
        <v/>
      </c>
      <c r="X48" s="152"/>
      <c r="Y48" s="176"/>
      <c r="Z48" s="177"/>
      <c r="AA48" s="179"/>
      <c r="AB48" s="2"/>
      <c r="AC48" s="26"/>
      <c r="AD48" s="176"/>
      <c r="AE48" s="177"/>
      <c r="AF48" s="36" t="str">
        <f t="shared" si="20"/>
        <v/>
      </c>
      <c r="AG48" s="152"/>
      <c r="AH48" s="176"/>
      <c r="AI48" s="177"/>
      <c r="AJ48" s="179"/>
      <c r="AL48" s="26"/>
      <c r="AM48" s="181">
        <f t="shared" si="10"/>
        <v>0</v>
      </c>
      <c r="AN48" s="207">
        <f t="shared" si="11"/>
        <v>0</v>
      </c>
      <c r="AO48" s="151">
        <f t="shared" si="12"/>
        <v>0</v>
      </c>
      <c r="AP48" s="182" t="str">
        <f t="shared" si="21"/>
        <v>0%</v>
      </c>
      <c r="AQ48" s="183"/>
      <c r="AR48" s="178">
        <f t="shared" si="13"/>
        <v>0</v>
      </c>
    </row>
  </sheetData>
  <mergeCells count="30">
    <mergeCell ref="B2:B3"/>
    <mergeCell ref="B26:B27"/>
    <mergeCell ref="H2:I2"/>
    <mergeCell ref="C2:E2"/>
    <mergeCell ref="C26:E26"/>
    <mergeCell ref="H26:I26"/>
    <mergeCell ref="K2:K3"/>
    <mergeCell ref="K26:K27"/>
    <mergeCell ref="T2:T3"/>
    <mergeCell ref="T26:T27"/>
    <mergeCell ref="AC2:AC3"/>
    <mergeCell ref="L26:N26"/>
    <mergeCell ref="Q26:R26"/>
    <mergeCell ref="U2:W2"/>
    <mergeCell ref="Z2:AA2"/>
    <mergeCell ref="U26:W26"/>
    <mergeCell ref="Z26:AA26"/>
    <mergeCell ref="L2:N2"/>
    <mergeCell ref="Q2:R2"/>
    <mergeCell ref="AC26:AC27"/>
    <mergeCell ref="AR2:AS2"/>
    <mergeCell ref="AL26:AL27"/>
    <mergeCell ref="AD2:AF2"/>
    <mergeCell ref="AI2:AJ2"/>
    <mergeCell ref="AN26:AR26"/>
    <mergeCell ref="AD26:AF26"/>
    <mergeCell ref="AI26:AJ26"/>
    <mergeCell ref="AM26:AM27"/>
    <mergeCell ref="AL2:AL3"/>
    <mergeCell ref="AM2:AO2"/>
  </mergeCells>
  <phoneticPr fontId="1"/>
  <conditionalFormatting sqref="AP28:AP48">
    <cfRule type="cellIs" dxfId="3" priority="3" operator="between">
      <formula>0.8</formula>
      <formula>1</formula>
    </cfRule>
    <cfRule type="cellIs" dxfId="2" priority="4" operator="between">
      <formula>0.6</formula>
      <formula>1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5"/>
  <sheetViews>
    <sheetView zoomScale="110" zoomScaleNormal="110" workbookViewId="0">
      <selection activeCell="G30" sqref="G30"/>
    </sheetView>
  </sheetViews>
  <sheetFormatPr defaultColWidth="8.875" defaultRowHeight="13.5"/>
  <cols>
    <col min="1" max="1" width="5" style="17" customWidth="1"/>
    <col min="2" max="2" width="10.75" style="38" customWidth="1"/>
    <col min="3" max="3" width="9.125" style="17" bestFit="1" customWidth="1"/>
    <col min="4" max="4" width="8.625" style="17" bestFit="1" customWidth="1"/>
    <col min="5" max="5" width="9.125" style="17" bestFit="1" customWidth="1"/>
    <col min="6" max="6" width="8" style="17" bestFit="1" customWidth="1"/>
    <col min="7" max="7" width="8.875" style="17" bestFit="1" customWidth="1"/>
    <col min="8" max="8" width="8" style="17" bestFit="1" customWidth="1"/>
    <col min="9" max="9" width="8.625" style="17" bestFit="1" customWidth="1"/>
    <col min="10" max="10" width="7.5" style="17" customWidth="1"/>
    <col min="11" max="11" width="9.5" style="17" bestFit="1" customWidth="1"/>
    <col min="12" max="12" width="8.75" style="17" bestFit="1" customWidth="1"/>
    <col min="13" max="13" width="7.25" style="17" bestFit="1" customWidth="1"/>
    <col min="14" max="14" width="4.625" style="17" bestFit="1" customWidth="1"/>
    <col min="15" max="15" width="7.25" style="17" bestFit="1" customWidth="1"/>
    <col min="16" max="16" width="8.875" style="17" customWidth="1"/>
    <col min="17" max="17" width="8.875" style="17" bestFit="1" customWidth="1"/>
    <col min="18" max="18" width="8" style="17" bestFit="1" customWidth="1"/>
    <col min="19" max="19" width="7.75" style="17" customWidth="1"/>
    <col min="20" max="20" width="8.875" style="17" customWidth="1"/>
    <col min="21" max="16384" width="8.875" style="17"/>
  </cols>
  <sheetData>
    <row r="1" spans="1:19" ht="24" customHeight="1" thickBot="1">
      <c r="A1" s="270" t="s">
        <v>63</v>
      </c>
      <c r="B1" s="37"/>
      <c r="C1" s="34" t="s">
        <v>76</v>
      </c>
      <c r="D1" s="32" t="s">
        <v>14</v>
      </c>
      <c r="E1" s="32" t="s">
        <v>78</v>
      </c>
      <c r="F1" s="32" t="s">
        <v>77</v>
      </c>
      <c r="G1" s="32" t="s">
        <v>23</v>
      </c>
      <c r="H1" s="32" t="s">
        <v>15</v>
      </c>
      <c r="I1" s="32" t="s">
        <v>16</v>
      </c>
      <c r="J1" s="32" t="s">
        <v>24</v>
      </c>
      <c r="K1" s="32" t="s">
        <v>32</v>
      </c>
      <c r="L1" s="32" t="s">
        <v>33</v>
      </c>
      <c r="M1" s="32" t="s">
        <v>17</v>
      </c>
      <c r="N1" s="32" t="s">
        <v>18</v>
      </c>
      <c r="O1" s="32" t="s">
        <v>19</v>
      </c>
      <c r="P1" s="32" t="s">
        <v>53</v>
      </c>
      <c r="Q1" s="32" t="s">
        <v>54</v>
      </c>
      <c r="R1" s="32"/>
      <c r="S1" s="33" t="s">
        <v>71</v>
      </c>
    </row>
    <row r="2" spans="1:19">
      <c r="A2" s="271"/>
      <c r="B2" s="45" t="s">
        <v>37</v>
      </c>
      <c r="C2" s="154"/>
      <c r="D2" s="20"/>
      <c r="E2" s="20">
        <v>20</v>
      </c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2"/>
    </row>
    <row r="3" spans="1:19">
      <c r="A3" s="271"/>
      <c r="B3" s="48" t="s">
        <v>36</v>
      </c>
      <c r="C3" s="153"/>
      <c r="D3" s="24"/>
      <c r="E3" s="228">
        <v>40</v>
      </c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0"/>
      <c r="S3" s="22"/>
    </row>
    <row r="4" spans="1:19">
      <c r="A4" s="271"/>
      <c r="B4" s="48" t="s">
        <v>48</v>
      </c>
      <c r="C4" s="153"/>
      <c r="D4" s="24"/>
      <c r="E4" s="228">
        <v>60</v>
      </c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0"/>
      <c r="S4" s="22"/>
    </row>
    <row r="5" spans="1:19">
      <c r="A5" s="271"/>
      <c r="B5" s="48" t="s">
        <v>46</v>
      </c>
      <c r="C5" s="23"/>
      <c r="D5" s="24"/>
      <c r="E5" s="228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0"/>
      <c r="S5" s="22"/>
    </row>
    <row r="6" spans="1:19">
      <c r="A6" s="271"/>
      <c r="B6" s="48" t="s">
        <v>41</v>
      </c>
      <c r="C6" s="23"/>
      <c r="D6" s="24"/>
      <c r="E6" s="228">
        <v>40</v>
      </c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0"/>
      <c r="S6" s="22"/>
    </row>
    <row r="7" spans="1:19">
      <c r="A7" s="271"/>
      <c r="B7" s="48" t="s">
        <v>59</v>
      </c>
      <c r="C7" s="23"/>
      <c r="D7" s="24"/>
      <c r="E7" s="24">
        <v>20</v>
      </c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0"/>
      <c r="S7" s="22"/>
    </row>
    <row r="8" spans="1:19">
      <c r="A8" s="271"/>
      <c r="B8" s="48" t="s">
        <v>42</v>
      </c>
      <c r="C8" s="23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0"/>
      <c r="S8" s="22"/>
    </row>
    <row r="9" spans="1:19">
      <c r="A9" s="271"/>
      <c r="B9" s="48" t="s">
        <v>40</v>
      </c>
      <c r="C9" s="153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0"/>
      <c r="S9" s="22"/>
    </row>
    <row r="10" spans="1:19">
      <c r="A10" s="271"/>
      <c r="B10" s="48" t="s">
        <v>38</v>
      </c>
      <c r="C10" s="153"/>
      <c r="D10" s="24"/>
      <c r="E10" s="24">
        <v>10</v>
      </c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0"/>
      <c r="S10" s="22"/>
    </row>
    <row r="11" spans="1:19">
      <c r="A11" s="271"/>
      <c r="B11" s="48" t="s">
        <v>43</v>
      </c>
      <c r="C11" s="153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0"/>
      <c r="S11" s="22"/>
    </row>
    <row r="12" spans="1:19">
      <c r="A12" s="271"/>
      <c r="B12" s="48" t="s">
        <v>44</v>
      </c>
      <c r="C12" s="153"/>
      <c r="D12" s="24"/>
      <c r="E12" s="24">
        <v>10</v>
      </c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0"/>
      <c r="S12" s="22"/>
    </row>
    <row r="13" spans="1:19">
      <c r="A13" s="271"/>
      <c r="B13" s="48" t="s">
        <v>58</v>
      </c>
      <c r="C13" s="153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0"/>
      <c r="S13" s="22"/>
    </row>
    <row r="14" spans="1:19">
      <c r="A14" s="271"/>
      <c r="B14" s="48" t="s">
        <v>45</v>
      </c>
      <c r="C14" s="153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0"/>
      <c r="S14" s="22"/>
    </row>
    <row r="15" spans="1:19">
      <c r="A15" s="271"/>
      <c r="B15" s="48" t="s">
        <v>95</v>
      </c>
      <c r="C15" s="153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0"/>
      <c r="S15" s="22"/>
    </row>
    <row r="16" spans="1:19">
      <c r="A16" s="271"/>
      <c r="B16" s="48"/>
      <c r="C16" s="153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31"/>
    </row>
    <row r="17" spans="1:20" s="58" customFormat="1">
      <c r="A17" s="271"/>
      <c r="B17" s="48"/>
      <c r="C17" s="154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2"/>
    </row>
    <row r="18" spans="1:20" s="29" customFormat="1">
      <c r="A18" s="271"/>
      <c r="B18" s="48"/>
      <c r="C18" s="153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31"/>
    </row>
    <row r="19" spans="1:20" s="58" customFormat="1">
      <c r="A19" s="271"/>
      <c r="B19" s="48"/>
      <c r="C19" s="184"/>
      <c r="D19" s="185"/>
      <c r="E19" s="185"/>
      <c r="F19" s="185"/>
      <c r="G19" s="185"/>
      <c r="H19" s="185"/>
      <c r="I19" s="185"/>
      <c r="J19" s="185"/>
      <c r="K19" s="185"/>
      <c r="L19" s="185"/>
      <c r="M19" s="185"/>
      <c r="N19" s="185"/>
      <c r="O19" s="185"/>
      <c r="P19" s="185"/>
      <c r="Q19" s="185"/>
      <c r="R19" s="185"/>
      <c r="S19" s="186"/>
    </row>
    <row r="20" spans="1:20" s="155" customFormat="1">
      <c r="A20" s="271"/>
      <c r="B20" s="48"/>
      <c r="C20" s="153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31"/>
    </row>
    <row r="21" spans="1:20" s="155" customFormat="1">
      <c r="A21" s="271"/>
      <c r="B21" s="27"/>
      <c r="C21" s="154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2"/>
    </row>
    <row r="22" spans="1:20" s="155" customFormat="1" ht="14.25" thickBot="1">
      <c r="A22" s="271"/>
      <c r="B22" s="26"/>
      <c r="C22" s="187"/>
      <c r="D22" s="188"/>
      <c r="E22" s="188"/>
      <c r="F22" s="188"/>
      <c r="G22" s="188"/>
      <c r="H22" s="188"/>
      <c r="I22" s="188"/>
      <c r="J22" s="188"/>
      <c r="K22" s="188"/>
      <c r="L22" s="188"/>
      <c r="M22" s="188"/>
      <c r="N22" s="188"/>
      <c r="O22" s="188"/>
      <c r="P22" s="188"/>
      <c r="Q22" s="188"/>
      <c r="R22" s="188"/>
      <c r="S22" s="189"/>
    </row>
    <row r="23" spans="1:20" ht="7.5" customHeight="1" thickBot="1">
      <c r="B23" s="269"/>
      <c r="C23" s="269"/>
      <c r="D23" s="269"/>
      <c r="E23" s="269"/>
      <c r="F23" s="269"/>
      <c r="G23" s="269"/>
      <c r="H23" s="269"/>
      <c r="I23" s="269"/>
      <c r="J23" s="269"/>
      <c r="K23" s="269"/>
      <c r="L23" s="269"/>
      <c r="M23" s="269"/>
      <c r="N23" s="269"/>
      <c r="O23" s="269"/>
      <c r="P23" s="269"/>
      <c r="Q23" s="269"/>
      <c r="R23" s="269"/>
      <c r="S23" s="269"/>
      <c r="T23" s="269"/>
    </row>
    <row r="24" spans="1:20" ht="24" customHeight="1" thickBot="1">
      <c r="A24" s="270" t="s">
        <v>64</v>
      </c>
      <c r="B24" s="37"/>
      <c r="C24" s="34" t="s">
        <v>79</v>
      </c>
      <c r="D24" s="32" t="s">
        <v>80</v>
      </c>
      <c r="E24" s="32" t="s">
        <v>81</v>
      </c>
      <c r="F24" s="32" t="s">
        <v>82</v>
      </c>
      <c r="G24" s="32" t="s">
        <v>83</v>
      </c>
      <c r="H24" s="32" t="s">
        <v>84</v>
      </c>
      <c r="I24" s="32" t="s">
        <v>85</v>
      </c>
      <c r="J24" s="32"/>
      <c r="K24" s="32"/>
      <c r="L24" s="32"/>
      <c r="M24" s="32"/>
      <c r="N24" s="32"/>
      <c r="O24" s="32"/>
      <c r="P24" s="32"/>
      <c r="Q24" s="32"/>
      <c r="R24" s="32"/>
      <c r="S24" s="35"/>
      <c r="T24" s="25" t="s">
        <v>4</v>
      </c>
    </row>
    <row r="25" spans="1:20">
      <c r="A25" s="271"/>
      <c r="B25" s="45" t="s">
        <v>37</v>
      </c>
      <c r="C25" s="19">
        <v>5</v>
      </c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1"/>
      <c r="T25" s="229">
        <f t="shared" ref="T25:T45" si="0">SUM(C2:S2,C25:S25)</f>
        <v>25</v>
      </c>
    </row>
    <row r="26" spans="1:20">
      <c r="A26" s="271"/>
      <c r="B26" s="48" t="s">
        <v>36</v>
      </c>
      <c r="C26" s="23">
        <v>5</v>
      </c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0"/>
      <c r="S26" s="21"/>
      <c r="T26" s="18">
        <f t="shared" si="0"/>
        <v>45</v>
      </c>
    </row>
    <row r="27" spans="1:20">
      <c r="A27" s="271"/>
      <c r="B27" s="48" t="s">
        <v>48</v>
      </c>
      <c r="C27" s="23">
        <v>5</v>
      </c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0"/>
      <c r="S27" s="21"/>
      <c r="T27" s="18">
        <f t="shared" si="0"/>
        <v>65</v>
      </c>
    </row>
    <row r="28" spans="1:20">
      <c r="A28" s="271"/>
      <c r="B28" s="48" t="s">
        <v>46</v>
      </c>
      <c r="C28" s="23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0"/>
      <c r="S28" s="21"/>
      <c r="T28" s="18">
        <f t="shared" si="0"/>
        <v>0</v>
      </c>
    </row>
    <row r="29" spans="1:20">
      <c r="A29" s="271"/>
      <c r="B29" s="48" t="s">
        <v>41</v>
      </c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0"/>
      <c r="S29" s="21"/>
      <c r="T29" s="18">
        <f t="shared" si="0"/>
        <v>40</v>
      </c>
    </row>
    <row r="30" spans="1:20">
      <c r="A30" s="271"/>
      <c r="B30" s="48" t="s">
        <v>59</v>
      </c>
      <c r="C30" s="23">
        <v>5</v>
      </c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0"/>
      <c r="S30" s="21"/>
      <c r="T30" s="18">
        <f t="shared" si="0"/>
        <v>25</v>
      </c>
    </row>
    <row r="31" spans="1:20">
      <c r="A31" s="271"/>
      <c r="B31" s="48" t="s">
        <v>42</v>
      </c>
      <c r="C31" s="23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0"/>
      <c r="S31" s="21"/>
      <c r="T31" s="18">
        <f t="shared" si="0"/>
        <v>0</v>
      </c>
    </row>
    <row r="32" spans="1:20">
      <c r="A32" s="271"/>
      <c r="B32" s="48" t="s">
        <v>40</v>
      </c>
      <c r="C32" s="23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0"/>
      <c r="S32" s="21"/>
      <c r="T32" s="18">
        <f t="shared" si="0"/>
        <v>0</v>
      </c>
    </row>
    <row r="33" spans="1:20">
      <c r="A33" s="271"/>
      <c r="B33" s="48" t="s">
        <v>38</v>
      </c>
      <c r="C33" s="23">
        <v>5</v>
      </c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0"/>
      <c r="S33" s="21"/>
      <c r="T33" s="18">
        <f t="shared" si="0"/>
        <v>15</v>
      </c>
    </row>
    <row r="34" spans="1:20">
      <c r="A34" s="271"/>
      <c r="B34" s="48" t="s">
        <v>43</v>
      </c>
      <c r="C34" s="23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0"/>
      <c r="S34" s="21"/>
      <c r="T34" s="18">
        <f t="shared" si="0"/>
        <v>0</v>
      </c>
    </row>
    <row r="35" spans="1:20">
      <c r="A35" s="271"/>
      <c r="B35" s="48" t="s">
        <v>44</v>
      </c>
      <c r="C35" s="23">
        <v>5</v>
      </c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0"/>
      <c r="S35" s="21"/>
      <c r="T35" s="18">
        <f t="shared" si="0"/>
        <v>15</v>
      </c>
    </row>
    <row r="36" spans="1:20">
      <c r="A36" s="271"/>
      <c r="B36" s="48" t="s">
        <v>58</v>
      </c>
      <c r="C36" s="23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0"/>
      <c r="S36" s="21"/>
      <c r="T36" s="18">
        <f t="shared" si="0"/>
        <v>0</v>
      </c>
    </row>
    <row r="37" spans="1:20">
      <c r="A37" s="271"/>
      <c r="B37" s="48" t="s">
        <v>45</v>
      </c>
      <c r="C37" s="23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0"/>
      <c r="S37" s="21"/>
      <c r="T37" s="18">
        <f t="shared" si="0"/>
        <v>0</v>
      </c>
    </row>
    <row r="38" spans="1:20">
      <c r="A38" s="271"/>
      <c r="B38" s="48" t="s">
        <v>95</v>
      </c>
      <c r="C38" s="23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30"/>
      <c r="T38" s="18">
        <f t="shared" si="0"/>
        <v>0</v>
      </c>
    </row>
    <row r="39" spans="1:20">
      <c r="A39" s="271"/>
      <c r="B39" s="48"/>
      <c r="C39" s="23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0"/>
      <c r="S39" s="21"/>
      <c r="T39" s="18">
        <f t="shared" si="0"/>
        <v>0</v>
      </c>
    </row>
    <row r="40" spans="1:20" s="58" customFormat="1">
      <c r="A40" s="271"/>
      <c r="B40" s="48"/>
      <c r="C40" s="19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1"/>
      <c r="T40" s="18">
        <f t="shared" si="0"/>
        <v>0</v>
      </c>
    </row>
    <row r="41" spans="1:20">
      <c r="A41" s="271"/>
      <c r="B41" s="48"/>
      <c r="C41" s="23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30"/>
      <c r="T41" s="18">
        <f t="shared" si="0"/>
        <v>0</v>
      </c>
    </row>
    <row r="42" spans="1:20" s="58" customFormat="1">
      <c r="A42" s="271"/>
      <c r="B42" s="48"/>
      <c r="C42" s="23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31"/>
      <c r="T42" s="18">
        <f t="shared" si="0"/>
        <v>0</v>
      </c>
    </row>
    <row r="43" spans="1:20">
      <c r="A43" s="271"/>
      <c r="B43" s="48"/>
      <c r="C43" s="154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2"/>
      <c r="T43" s="18">
        <f t="shared" si="0"/>
        <v>0</v>
      </c>
    </row>
    <row r="44" spans="1:20">
      <c r="A44" s="271"/>
      <c r="B44" s="27"/>
      <c r="C44" s="154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2"/>
      <c r="T44" s="18">
        <f t="shared" si="0"/>
        <v>0</v>
      </c>
    </row>
    <row r="45" spans="1:20" ht="14.25" thickBot="1">
      <c r="A45" s="271"/>
      <c r="B45" s="26"/>
      <c r="C45" s="187"/>
      <c r="D45" s="188"/>
      <c r="E45" s="188"/>
      <c r="F45" s="188"/>
      <c r="G45" s="188"/>
      <c r="H45" s="188"/>
      <c r="I45" s="188"/>
      <c r="J45" s="188"/>
      <c r="K45" s="188"/>
      <c r="L45" s="188"/>
      <c r="M45" s="188"/>
      <c r="N45" s="188"/>
      <c r="O45" s="188"/>
      <c r="P45" s="188"/>
      <c r="Q45" s="188"/>
      <c r="R45" s="188"/>
      <c r="S45" s="189"/>
      <c r="T45" s="190">
        <f t="shared" si="0"/>
        <v>0</v>
      </c>
    </row>
  </sheetData>
  <mergeCells count="3">
    <mergeCell ref="B23:T23"/>
    <mergeCell ref="A1:A22"/>
    <mergeCell ref="A24:A45"/>
  </mergeCells>
  <phoneticPr fontId="1"/>
  <pageMargins left="0.7" right="0.7" top="0.75" bottom="0.75" header="0.3" footer="0.3"/>
  <pageSetup paperSize="9" orientation="portrait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R26"/>
  <sheetViews>
    <sheetView zoomScale="70" zoomScaleNormal="70" workbookViewId="0">
      <selection activeCell="C17" sqref="C17"/>
    </sheetView>
  </sheetViews>
  <sheetFormatPr defaultColWidth="16.5" defaultRowHeight="27" customHeight="1"/>
  <cols>
    <col min="1" max="1" width="2.25" style="15" customWidth="1"/>
    <col min="2" max="2" width="8.25" style="15" customWidth="1"/>
    <col min="3" max="3" width="8.375" style="15" customWidth="1"/>
    <col min="4" max="4" width="22.25" style="15" customWidth="1"/>
    <col min="5" max="5" width="8.875" style="15" customWidth="1"/>
    <col min="6" max="6" width="11.125" style="15" customWidth="1"/>
    <col min="7" max="7" width="6" style="15" customWidth="1"/>
    <col min="8" max="8" width="6.125" style="15" customWidth="1"/>
    <col min="9" max="10" width="11.125" style="15" customWidth="1"/>
    <col min="11" max="12" width="13.25" style="15" bestFit="1" customWidth="1"/>
    <col min="13" max="13" width="11.125" style="15" customWidth="1"/>
    <col min="14" max="14" width="13.375" style="15" customWidth="1"/>
    <col min="15" max="15" width="11.125" style="15" customWidth="1"/>
    <col min="16" max="16" width="13.75" style="15" bestFit="1" customWidth="1"/>
    <col min="17" max="17" width="16.375" style="15" customWidth="1"/>
    <col min="18" max="18" width="13.375" style="86" customWidth="1"/>
    <col min="19" max="20" width="16.5" style="15"/>
    <col min="21" max="21" width="20.625" style="15" bestFit="1" customWidth="1"/>
    <col min="22" max="16384" width="16.5" style="15"/>
  </cols>
  <sheetData>
    <row r="1" spans="2:18" ht="44.45" customHeight="1" thickBot="1">
      <c r="B1" s="312" t="s">
        <v>50</v>
      </c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82"/>
    </row>
    <row r="2" spans="2:18" ht="27" customHeight="1">
      <c r="B2" s="292" t="s">
        <v>56</v>
      </c>
      <c r="C2" s="273" t="s">
        <v>57</v>
      </c>
      <c r="D2" s="274"/>
      <c r="E2" s="305" t="s">
        <v>29</v>
      </c>
      <c r="F2" s="297" t="s">
        <v>0</v>
      </c>
      <c r="G2" s="298"/>
      <c r="H2" s="298"/>
      <c r="I2" s="299"/>
      <c r="J2" s="279" t="s">
        <v>1</v>
      </c>
      <c r="K2" s="280"/>
      <c r="L2" s="280"/>
      <c r="M2" s="280"/>
      <c r="N2" s="281"/>
      <c r="O2" s="302" t="s">
        <v>62</v>
      </c>
      <c r="P2" s="284" t="s">
        <v>2</v>
      </c>
      <c r="Q2" s="287" t="s">
        <v>3</v>
      </c>
      <c r="R2" s="83"/>
    </row>
    <row r="3" spans="2:18" ht="27" customHeight="1">
      <c r="B3" s="293"/>
      <c r="C3" s="275"/>
      <c r="D3" s="276"/>
      <c r="E3" s="306"/>
      <c r="F3" s="308" t="s">
        <v>49</v>
      </c>
      <c r="G3" s="300" t="s">
        <v>28</v>
      </c>
      <c r="H3" s="300"/>
      <c r="I3" s="310" t="s">
        <v>27</v>
      </c>
      <c r="J3" s="295" t="s">
        <v>49</v>
      </c>
      <c r="K3" s="301" t="s">
        <v>28</v>
      </c>
      <c r="L3" s="301"/>
      <c r="M3" s="290" t="s">
        <v>27</v>
      </c>
      <c r="N3" s="282" t="s">
        <v>52</v>
      </c>
      <c r="O3" s="303"/>
      <c r="P3" s="285"/>
      <c r="Q3" s="288"/>
      <c r="R3" s="83"/>
    </row>
    <row r="4" spans="2:18" ht="27" customHeight="1" thickBot="1">
      <c r="B4" s="294"/>
      <c r="C4" s="277"/>
      <c r="D4" s="278"/>
      <c r="E4" s="307"/>
      <c r="F4" s="309"/>
      <c r="G4" s="131" t="s">
        <v>30</v>
      </c>
      <c r="H4" s="131" t="s">
        <v>31</v>
      </c>
      <c r="I4" s="311"/>
      <c r="J4" s="296"/>
      <c r="K4" s="96" t="s">
        <v>30</v>
      </c>
      <c r="L4" s="96" t="s">
        <v>31</v>
      </c>
      <c r="M4" s="291"/>
      <c r="N4" s="283"/>
      <c r="O4" s="304"/>
      <c r="P4" s="286"/>
      <c r="Q4" s="289"/>
      <c r="R4" s="83"/>
    </row>
    <row r="5" spans="2:18" ht="27" customHeight="1">
      <c r="B5" s="41">
        <v>2</v>
      </c>
      <c r="C5" s="43">
        <v>1</v>
      </c>
      <c r="D5" s="221" t="s">
        <v>36</v>
      </c>
      <c r="E5" s="139">
        <f>SUM(F5,J5,P5:Q5)</f>
        <v>677</v>
      </c>
      <c r="F5" s="135">
        <f>月例会!AY29</f>
        <v>378</v>
      </c>
      <c r="G5" s="136">
        <f>月例会!AZ29</f>
        <v>23</v>
      </c>
      <c r="H5" s="136">
        <f>月例会!BA29</f>
        <v>5</v>
      </c>
      <c r="I5" s="137">
        <f>月例会!BB29</f>
        <v>0.8214285714285714</v>
      </c>
      <c r="J5" s="91">
        <f>対抗戦!AM29</f>
        <v>254</v>
      </c>
      <c r="K5" s="92">
        <f>対抗戦!AN29</f>
        <v>26</v>
      </c>
      <c r="L5" s="92">
        <f>対抗戦!AO29</f>
        <v>17</v>
      </c>
      <c r="M5" s="93">
        <f>対抗戦!AP29</f>
        <v>0.60465116279069764</v>
      </c>
      <c r="N5" s="94">
        <f>対抗戦!AQ29</f>
        <v>3</v>
      </c>
      <c r="O5" s="130">
        <f>SUM(月例会!BC29+対抗戦!AR29)</f>
        <v>8</v>
      </c>
      <c r="P5" s="16">
        <f>公式戦!T26</f>
        <v>45</v>
      </c>
      <c r="Q5" s="16"/>
      <c r="R5" s="81"/>
    </row>
    <row r="6" spans="2:18" ht="27" customHeight="1">
      <c r="B6" s="40">
        <v>1</v>
      </c>
      <c r="C6" s="42">
        <v>2</v>
      </c>
      <c r="D6" s="221" t="s">
        <v>37</v>
      </c>
      <c r="E6" s="138">
        <f t="shared" ref="E6" si="0">SUM(F6,J6,P6:Q6)</f>
        <v>640</v>
      </c>
      <c r="F6" s="132">
        <f>月例会!AY28</f>
        <v>311</v>
      </c>
      <c r="G6" s="133">
        <f>月例会!AZ28</f>
        <v>18</v>
      </c>
      <c r="H6" s="133">
        <f>月例会!BA28</f>
        <v>10</v>
      </c>
      <c r="I6" s="134">
        <f>月例会!BB28</f>
        <v>0.6428571428571429</v>
      </c>
      <c r="J6" s="91">
        <f>対抗戦!AM28</f>
        <v>304</v>
      </c>
      <c r="K6" s="92">
        <f>対抗戦!AN28</f>
        <v>26</v>
      </c>
      <c r="L6" s="92">
        <f>対抗戦!AO28</f>
        <v>17</v>
      </c>
      <c r="M6" s="93">
        <f>対抗戦!AP28</f>
        <v>0.60465116279069764</v>
      </c>
      <c r="N6" s="94">
        <f>対抗戦!AQ28</f>
        <v>3</v>
      </c>
      <c r="O6" s="130">
        <f>SUM(月例会!BC28+対抗戦!AR28)</f>
        <v>9</v>
      </c>
      <c r="P6" s="95">
        <f>公式戦!T25</f>
        <v>25</v>
      </c>
      <c r="Q6" s="95"/>
      <c r="R6" s="81"/>
    </row>
    <row r="7" spans="2:18" ht="27" customHeight="1">
      <c r="B7" s="41">
        <v>4</v>
      </c>
      <c r="C7" s="43">
        <v>3</v>
      </c>
      <c r="D7" s="90" t="s">
        <v>46</v>
      </c>
      <c r="E7" s="139">
        <f>SUM(F7,J7,P7:Q7)</f>
        <v>538</v>
      </c>
      <c r="F7" s="135">
        <f>月例会!AY31</f>
        <v>350</v>
      </c>
      <c r="G7" s="136">
        <f>月例会!AZ31</f>
        <v>23</v>
      </c>
      <c r="H7" s="136">
        <f>月例会!BA31</f>
        <v>5</v>
      </c>
      <c r="I7" s="137">
        <f>月例会!BB31</f>
        <v>0.8214285714285714</v>
      </c>
      <c r="J7" s="91">
        <f>対抗戦!AM31</f>
        <v>188</v>
      </c>
      <c r="K7" s="92">
        <f>対抗戦!AN31</f>
        <v>18</v>
      </c>
      <c r="L7" s="92">
        <f>対抗戦!AO31</f>
        <v>14</v>
      </c>
      <c r="M7" s="93">
        <f>対抗戦!AP31</f>
        <v>0.5625</v>
      </c>
      <c r="N7" s="94">
        <f>対抗戦!AQ31</f>
        <v>2</v>
      </c>
      <c r="O7" s="130">
        <f>SUM(月例会!BC31+対抗戦!AR31)</f>
        <v>3</v>
      </c>
      <c r="P7" s="16">
        <f>公式戦!T28</f>
        <v>0</v>
      </c>
      <c r="Q7" s="87"/>
      <c r="R7" s="85"/>
    </row>
    <row r="8" spans="2:18" ht="27" customHeight="1">
      <c r="B8" s="41">
        <v>3</v>
      </c>
      <c r="C8" s="43">
        <v>4</v>
      </c>
      <c r="D8" s="90" t="s">
        <v>48</v>
      </c>
      <c r="E8" s="139">
        <f>SUM(F8,J8,P8:Q8)</f>
        <v>511</v>
      </c>
      <c r="F8" s="135">
        <f>月例会!AY30</f>
        <v>288</v>
      </c>
      <c r="G8" s="136">
        <f>月例会!AZ30</f>
        <v>18</v>
      </c>
      <c r="H8" s="136">
        <f>月例会!BA30</f>
        <v>10</v>
      </c>
      <c r="I8" s="137">
        <f>月例会!BB30</f>
        <v>0.6428571428571429</v>
      </c>
      <c r="J8" s="91">
        <f>対抗戦!AM30</f>
        <v>158</v>
      </c>
      <c r="K8" s="92">
        <f>対抗戦!AN30</f>
        <v>15</v>
      </c>
      <c r="L8" s="92">
        <f>対抗戦!AO30</f>
        <v>11</v>
      </c>
      <c r="M8" s="93">
        <f>対抗戦!AP30</f>
        <v>0.57692307692307687</v>
      </c>
      <c r="N8" s="94">
        <f>対抗戦!AQ30</f>
        <v>1</v>
      </c>
      <c r="O8" s="130">
        <f>SUM(月例会!BC30+対抗戦!AR30)</f>
        <v>3</v>
      </c>
      <c r="P8" s="16">
        <f>公式戦!T27</f>
        <v>65</v>
      </c>
      <c r="Q8" s="16" t="s">
        <v>98</v>
      </c>
      <c r="R8" s="81"/>
    </row>
    <row r="9" spans="2:18" ht="27" customHeight="1">
      <c r="B9" s="41">
        <v>7</v>
      </c>
      <c r="C9" s="43">
        <v>5</v>
      </c>
      <c r="D9" s="90" t="s">
        <v>42</v>
      </c>
      <c r="E9" s="139">
        <f>SUM(F9,J9,P9:Q9)</f>
        <v>446</v>
      </c>
      <c r="F9" s="135">
        <f>月例会!AY34</f>
        <v>248</v>
      </c>
      <c r="G9" s="136">
        <f>月例会!AZ34</f>
        <v>15</v>
      </c>
      <c r="H9" s="136">
        <f>月例会!BA34</f>
        <v>5</v>
      </c>
      <c r="I9" s="137">
        <f>月例会!BB34</f>
        <v>0.75</v>
      </c>
      <c r="J9" s="91">
        <f>対抗戦!AM34</f>
        <v>198</v>
      </c>
      <c r="K9" s="92">
        <f>対抗戦!AN34</f>
        <v>19</v>
      </c>
      <c r="L9" s="92">
        <f>対抗戦!AO34</f>
        <v>14</v>
      </c>
      <c r="M9" s="93">
        <f>対抗戦!AP34</f>
        <v>0.5757575757575758</v>
      </c>
      <c r="N9" s="94">
        <f>対抗戦!AQ34</f>
        <v>3</v>
      </c>
      <c r="O9" s="130">
        <f>SUM(月例会!BC34+対抗戦!AR34)</f>
        <v>7</v>
      </c>
      <c r="P9" s="16">
        <f>公式戦!T31</f>
        <v>0</v>
      </c>
      <c r="Q9" s="16"/>
      <c r="R9" s="81"/>
    </row>
    <row r="10" spans="2:18" ht="27" customHeight="1">
      <c r="B10" s="41">
        <v>6</v>
      </c>
      <c r="C10" s="43">
        <v>6</v>
      </c>
      <c r="D10" s="90" t="s">
        <v>59</v>
      </c>
      <c r="E10" s="139">
        <f t="shared" ref="E10:E18" si="1">SUM(F10,J10,P10:Q10)</f>
        <v>399</v>
      </c>
      <c r="F10" s="135">
        <f>月例会!AY33</f>
        <v>246</v>
      </c>
      <c r="G10" s="136">
        <f>月例会!AZ33</f>
        <v>14</v>
      </c>
      <c r="H10" s="136">
        <f>月例会!BA33</f>
        <v>14</v>
      </c>
      <c r="I10" s="137">
        <f>月例会!BB33</f>
        <v>0.5</v>
      </c>
      <c r="J10" s="91">
        <f>対抗戦!AM33</f>
        <v>128</v>
      </c>
      <c r="K10" s="92">
        <f>対抗戦!AN33</f>
        <v>13</v>
      </c>
      <c r="L10" s="92">
        <f>対抗戦!AO33</f>
        <v>10</v>
      </c>
      <c r="M10" s="93">
        <f>対抗戦!AP33</f>
        <v>0.56521739130434778</v>
      </c>
      <c r="N10" s="94">
        <f>対抗戦!AQ33</f>
        <v>2</v>
      </c>
      <c r="O10" s="130">
        <f>SUM(月例会!BC33+対抗戦!AR33)</f>
        <v>1</v>
      </c>
      <c r="P10" s="16">
        <f>公式戦!T30</f>
        <v>25</v>
      </c>
      <c r="Q10" s="16"/>
      <c r="R10" s="81"/>
    </row>
    <row r="11" spans="2:18" ht="27" customHeight="1">
      <c r="B11" s="41">
        <v>8</v>
      </c>
      <c r="C11" s="43">
        <v>7</v>
      </c>
      <c r="D11" s="90" t="s">
        <v>40</v>
      </c>
      <c r="E11" s="139">
        <f>SUM(F11,J11,P11:Q11)</f>
        <v>307</v>
      </c>
      <c r="F11" s="135">
        <f>月例会!AY35</f>
        <v>171</v>
      </c>
      <c r="G11" s="136">
        <f>月例会!AZ35</f>
        <v>10</v>
      </c>
      <c r="H11" s="136">
        <f>月例会!BA35</f>
        <v>10</v>
      </c>
      <c r="I11" s="137">
        <f>月例会!BB35</f>
        <v>0.5</v>
      </c>
      <c r="J11" s="91">
        <f>対抗戦!AM35</f>
        <v>136</v>
      </c>
      <c r="K11" s="92">
        <f>対抗戦!AN35</f>
        <v>11</v>
      </c>
      <c r="L11" s="92">
        <f>対抗戦!AO35</f>
        <v>13</v>
      </c>
      <c r="M11" s="93">
        <f>対抗戦!AP35</f>
        <v>0.45833333333333331</v>
      </c>
      <c r="N11" s="94">
        <f>対抗戦!AQ35</f>
        <v>2</v>
      </c>
      <c r="O11" s="130">
        <f>SUM(月例会!BC35+対抗戦!AR35)</f>
        <v>2</v>
      </c>
      <c r="P11" s="16">
        <f>公式戦!T32</f>
        <v>0</v>
      </c>
      <c r="Q11" s="16"/>
      <c r="R11" s="81"/>
    </row>
    <row r="12" spans="2:18" ht="27" customHeight="1">
      <c r="B12" s="41">
        <v>5</v>
      </c>
      <c r="C12" s="43">
        <v>8</v>
      </c>
      <c r="D12" s="90" t="s">
        <v>41</v>
      </c>
      <c r="E12" s="139">
        <f t="shared" si="1"/>
        <v>238</v>
      </c>
      <c r="F12" s="135">
        <f>月例会!AY32</f>
        <v>183</v>
      </c>
      <c r="G12" s="136">
        <f>月例会!AZ32</f>
        <v>10</v>
      </c>
      <c r="H12" s="136">
        <f>月例会!BA32</f>
        <v>18</v>
      </c>
      <c r="I12" s="137">
        <f>月例会!BB32</f>
        <v>0.35714285714285715</v>
      </c>
      <c r="J12" s="91">
        <f>対抗戦!AM32</f>
        <v>15</v>
      </c>
      <c r="K12" s="92">
        <f>対抗戦!AN32</f>
        <v>1</v>
      </c>
      <c r="L12" s="92">
        <f>対抗戦!AO32</f>
        <v>9</v>
      </c>
      <c r="M12" s="93">
        <f>対抗戦!AP32</f>
        <v>0.1</v>
      </c>
      <c r="N12" s="94">
        <f>対抗戦!AQ32</f>
        <v>0</v>
      </c>
      <c r="O12" s="130">
        <f>SUM(月例会!BC32+対抗戦!AR32)</f>
        <v>1</v>
      </c>
      <c r="P12" s="16">
        <f>公式戦!T29</f>
        <v>40</v>
      </c>
      <c r="Q12" s="16"/>
      <c r="R12" s="81"/>
    </row>
    <row r="13" spans="2:18" ht="27" customHeight="1">
      <c r="B13" s="41">
        <v>10</v>
      </c>
      <c r="C13" s="43">
        <v>9</v>
      </c>
      <c r="D13" s="80" t="s">
        <v>90</v>
      </c>
      <c r="E13" s="139">
        <f t="shared" si="1"/>
        <v>173</v>
      </c>
      <c r="F13" s="135">
        <f>月例会!AY37</f>
        <v>122</v>
      </c>
      <c r="G13" s="136">
        <f>月例会!AZ37</f>
        <v>6</v>
      </c>
      <c r="H13" s="136">
        <f>月例会!BA37</f>
        <v>22</v>
      </c>
      <c r="I13" s="137">
        <f>月例会!BB37</f>
        <v>0.21428571428571427</v>
      </c>
      <c r="J13" s="91">
        <f>対抗戦!AM37</f>
        <v>51</v>
      </c>
      <c r="K13" s="92">
        <f>対抗戦!AN37</f>
        <v>5</v>
      </c>
      <c r="L13" s="92">
        <f>対抗戦!AO37</f>
        <v>12</v>
      </c>
      <c r="M13" s="93">
        <f>対抗戦!AP37</f>
        <v>0.29411764705882354</v>
      </c>
      <c r="N13" s="94">
        <f>対抗戦!AQ37</f>
        <v>0</v>
      </c>
      <c r="O13" s="130">
        <f>SUM(月例会!BC37+対抗戦!AR37)</f>
        <v>0</v>
      </c>
      <c r="P13" s="16">
        <f>公式戦!T34</f>
        <v>0</v>
      </c>
      <c r="Q13" s="16"/>
      <c r="R13" s="81"/>
    </row>
    <row r="14" spans="2:18" ht="27" customHeight="1">
      <c r="B14" s="41">
        <v>9</v>
      </c>
      <c r="C14" s="43">
        <v>10</v>
      </c>
      <c r="D14" s="90" t="s">
        <v>38</v>
      </c>
      <c r="E14" s="139">
        <f>SUM(F14,J14,P14:Q14)</f>
        <v>139</v>
      </c>
      <c r="F14" s="135">
        <f>月例会!AY36</f>
        <v>109</v>
      </c>
      <c r="G14" s="136">
        <f>月例会!AZ36</f>
        <v>6</v>
      </c>
      <c r="H14" s="136">
        <f>月例会!BA36</f>
        <v>16</v>
      </c>
      <c r="I14" s="137">
        <f>月例会!BB36</f>
        <v>0.27272727272727271</v>
      </c>
      <c r="J14" s="91">
        <f>対抗戦!AM36</f>
        <v>15</v>
      </c>
      <c r="K14" s="92">
        <f>対抗戦!AN36</f>
        <v>1</v>
      </c>
      <c r="L14" s="92">
        <f>対抗戦!AO36</f>
        <v>9</v>
      </c>
      <c r="M14" s="93">
        <f>対抗戦!AP36</f>
        <v>0.1</v>
      </c>
      <c r="N14" s="94">
        <f>対抗戦!AQ36</f>
        <v>0</v>
      </c>
      <c r="O14" s="130">
        <f>SUM(月例会!BC36+対抗戦!AR36)</f>
        <v>1</v>
      </c>
      <c r="P14" s="16">
        <f>公式戦!T33</f>
        <v>15</v>
      </c>
      <c r="Q14" s="16"/>
      <c r="R14" s="81"/>
    </row>
    <row r="15" spans="2:18" ht="27" customHeight="1">
      <c r="B15" s="41">
        <v>11</v>
      </c>
      <c r="C15" s="43">
        <v>11</v>
      </c>
      <c r="D15" s="90" t="s">
        <v>91</v>
      </c>
      <c r="E15" s="139">
        <f t="shared" si="1"/>
        <v>136</v>
      </c>
      <c r="F15" s="135">
        <f>月例会!AY38</f>
        <v>111</v>
      </c>
      <c r="G15" s="136">
        <f>月例会!AZ38</f>
        <v>5</v>
      </c>
      <c r="H15" s="136">
        <f>月例会!BA38</f>
        <v>23</v>
      </c>
      <c r="I15" s="137">
        <f>月例会!BB38</f>
        <v>0.17857142857142858</v>
      </c>
      <c r="J15" s="91">
        <f>対抗戦!AM38</f>
        <v>10</v>
      </c>
      <c r="K15" s="92">
        <f>対抗戦!AN38</f>
        <v>0</v>
      </c>
      <c r="L15" s="92">
        <f>対抗戦!AO38</f>
        <v>0</v>
      </c>
      <c r="M15" s="93" t="str">
        <f>対抗戦!AP38</f>
        <v>0%</v>
      </c>
      <c r="N15" s="94">
        <f>対抗戦!AQ38</f>
        <v>0</v>
      </c>
      <c r="O15" s="130">
        <f>SUM(月例会!BC38+対抗戦!AR38)</f>
        <v>0</v>
      </c>
      <c r="P15" s="16">
        <f>公式戦!T35</f>
        <v>15</v>
      </c>
      <c r="Q15" s="87"/>
      <c r="R15" s="81"/>
    </row>
    <row r="16" spans="2:18" ht="27" customHeight="1">
      <c r="B16" s="41">
        <v>13</v>
      </c>
      <c r="C16" s="43">
        <v>12</v>
      </c>
      <c r="D16" s="90" t="s">
        <v>93</v>
      </c>
      <c r="E16" s="139">
        <f>SUM(F16,J16,P16:Q16)</f>
        <v>44</v>
      </c>
      <c r="F16" s="135">
        <f>月例会!AY40</f>
        <v>44</v>
      </c>
      <c r="G16" s="136">
        <f>月例会!AZ40</f>
        <v>2</v>
      </c>
      <c r="H16" s="136">
        <f>月例会!BA40</f>
        <v>12</v>
      </c>
      <c r="I16" s="137">
        <f>月例会!BB40</f>
        <v>0.14285714285714285</v>
      </c>
      <c r="J16" s="91">
        <f>対抗戦!AM40</f>
        <v>0</v>
      </c>
      <c r="K16" s="92">
        <f>対抗戦!AN40</f>
        <v>0</v>
      </c>
      <c r="L16" s="92">
        <f>対抗戦!AO40</f>
        <v>0</v>
      </c>
      <c r="M16" s="93" t="str">
        <f>対抗戦!AP40</f>
        <v>0%</v>
      </c>
      <c r="N16" s="94">
        <f>対抗戦!AQ40</f>
        <v>0</v>
      </c>
      <c r="O16" s="130">
        <f>SUM(月例会!BC40+対抗戦!AR40)</f>
        <v>0</v>
      </c>
      <c r="P16" s="16">
        <f>公式戦!T37</f>
        <v>0</v>
      </c>
      <c r="Q16" s="16"/>
      <c r="R16" s="85"/>
    </row>
    <row r="17" spans="2:18" ht="27" customHeight="1">
      <c r="B17" s="41">
        <v>12</v>
      </c>
      <c r="C17" s="43"/>
      <c r="D17" s="90" t="s">
        <v>92</v>
      </c>
      <c r="E17" s="139">
        <f t="shared" si="1"/>
        <v>0</v>
      </c>
      <c r="F17" s="135">
        <f>月例会!AY39</f>
        <v>0</v>
      </c>
      <c r="G17" s="136">
        <f>月例会!AZ39</f>
        <v>0</v>
      </c>
      <c r="H17" s="136">
        <f>月例会!BA39</f>
        <v>0</v>
      </c>
      <c r="I17" s="137" t="str">
        <f>月例会!BB39</f>
        <v>0%</v>
      </c>
      <c r="J17" s="91">
        <f>対抗戦!AM39</f>
        <v>0</v>
      </c>
      <c r="K17" s="92">
        <f>対抗戦!AN39</f>
        <v>0</v>
      </c>
      <c r="L17" s="92">
        <f>対抗戦!AO39</f>
        <v>0</v>
      </c>
      <c r="M17" s="93" t="str">
        <f>対抗戦!AP39</f>
        <v>0%</v>
      </c>
      <c r="N17" s="94">
        <f>対抗戦!AQ39</f>
        <v>0</v>
      </c>
      <c r="O17" s="130">
        <f>SUM(月例会!BC39+対抗戦!AR39)</f>
        <v>0</v>
      </c>
      <c r="P17" s="16">
        <f>公式戦!T36</f>
        <v>0</v>
      </c>
      <c r="Q17" s="16"/>
      <c r="R17" s="81"/>
    </row>
    <row r="18" spans="2:18" ht="27" customHeight="1">
      <c r="B18" s="41">
        <v>14</v>
      </c>
      <c r="C18" s="43"/>
      <c r="D18" s="90" t="s">
        <v>94</v>
      </c>
      <c r="E18" s="139">
        <f t="shared" si="1"/>
        <v>0</v>
      </c>
      <c r="F18" s="135">
        <f>月例会!AY41</f>
        <v>0</v>
      </c>
      <c r="G18" s="136">
        <f>月例会!AZ41</f>
        <v>0</v>
      </c>
      <c r="H18" s="136">
        <f>月例会!BA41</f>
        <v>0</v>
      </c>
      <c r="I18" s="137" t="str">
        <f>月例会!BB41</f>
        <v>0%</v>
      </c>
      <c r="J18" s="91">
        <f>対抗戦!AM41</f>
        <v>0</v>
      </c>
      <c r="K18" s="92">
        <f>対抗戦!AN41</f>
        <v>0</v>
      </c>
      <c r="L18" s="92">
        <f>対抗戦!AO41</f>
        <v>0</v>
      </c>
      <c r="M18" s="93" t="str">
        <f>対抗戦!AP41</f>
        <v>0%</v>
      </c>
      <c r="N18" s="94">
        <f>対抗戦!AQ41</f>
        <v>0</v>
      </c>
      <c r="O18" s="130">
        <f>SUM(月例会!BC41+対抗戦!AR41)</f>
        <v>0</v>
      </c>
      <c r="P18" s="16">
        <f>公式戦!T38</f>
        <v>0</v>
      </c>
      <c r="Q18" s="16" t="s">
        <v>96</v>
      </c>
      <c r="R18" s="81"/>
    </row>
    <row r="19" spans="2:18" ht="27" customHeight="1">
      <c r="B19" s="41"/>
      <c r="C19" s="43"/>
      <c r="D19" s="80"/>
      <c r="E19" s="139">
        <f t="shared" ref="E19" si="2">SUM(F19,J19,P19:Q19)</f>
        <v>0</v>
      </c>
      <c r="F19" s="135">
        <f>月例会!AY42</f>
        <v>0</v>
      </c>
      <c r="G19" s="136">
        <f>月例会!AZ42</f>
        <v>0</v>
      </c>
      <c r="H19" s="136">
        <f>月例会!BA42</f>
        <v>0</v>
      </c>
      <c r="I19" s="137" t="str">
        <f>月例会!BB42</f>
        <v>0%</v>
      </c>
      <c r="J19" s="91">
        <f>対抗戦!AM42</f>
        <v>0</v>
      </c>
      <c r="K19" s="92">
        <f>対抗戦!AN42</f>
        <v>0</v>
      </c>
      <c r="L19" s="92">
        <f>対抗戦!AO42</f>
        <v>0</v>
      </c>
      <c r="M19" s="93" t="str">
        <f>対抗戦!AP42</f>
        <v>0%</v>
      </c>
      <c r="N19" s="94">
        <f>対抗戦!AQ42</f>
        <v>0</v>
      </c>
      <c r="O19" s="130">
        <f>SUM(月例会!BC42+対抗戦!AR42)</f>
        <v>0</v>
      </c>
      <c r="P19" s="16">
        <f>公式戦!T39</f>
        <v>0</v>
      </c>
      <c r="Q19" s="16"/>
      <c r="R19" s="81"/>
    </row>
    <row r="20" spans="2:18" ht="27" customHeight="1">
      <c r="B20" s="41"/>
      <c r="C20" s="43"/>
      <c r="D20" s="90"/>
      <c r="E20" s="139">
        <f t="shared" ref="E20:E25" si="3">SUM(F20,J20,P20:Q20)</f>
        <v>0</v>
      </c>
      <c r="F20" s="135">
        <f>月例会!AY43</f>
        <v>0</v>
      </c>
      <c r="G20" s="136">
        <f>月例会!AZ43</f>
        <v>0</v>
      </c>
      <c r="H20" s="136">
        <f>月例会!BA43</f>
        <v>0</v>
      </c>
      <c r="I20" s="137" t="str">
        <f>月例会!BB43</f>
        <v>0%</v>
      </c>
      <c r="J20" s="91">
        <f>対抗戦!AM43</f>
        <v>0</v>
      </c>
      <c r="K20" s="92">
        <f>対抗戦!AN43</f>
        <v>0</v>
      </c>
      <c r="L20" s="92">
        <f>対抗戦!AO43</f>
        <v>0</v>
      </c>
      <c r="M20" s="93" t="str">
        <f>対抗戦!AP43</f>
        <v>0%</v>
      </c>
      <c r="N20" s="94">
        <f>対抗戦!AQ43</f>
        <v>0</v>
      </c>
      <c r="O20" s="130">
        <f>SUM(月例会!BC43+対抗戦!AR43)</f>
        <v>0</v>
      </c>
      <c r="P20" s="16">
        <f>公式戦!T40</f>
        <v>0</v>
      </c>
      <c r="Q20" s="16"/>
      <c r="R20" s="81"/>
    </row>
    <row r="21" spans="2:18" ht="27" customHeight="1">
      <c r="B21" s="41"/>
      <c r="C21" s="43"/>
      <c r="D21" s="90"/>
      <c r="E21" s="139">
        <f t="shared" si="3"/>
        <v>0</v>
      </c>
      <c r="F21" s="135">
        <f>月例会!AY44</f>
        <v>0</v>
      </c>
      <c r="G21" s="136">
        <f>月例会!AZ44</f>
        <v>0</v>
      </c>
      <c r="H21" s="136">
        <f>月例会!BA44</f>
        <v>0</v>
      </c>
      <c r="I21" s="137" t="str">
        <f>月例会!BB44</f>
        <v>0%</v>
      </c>
      <c r="J21" s="91">
        <f>対抗戦!AM44</f>
        <v>0</v>
      </c>
      <c r="K21" s="92">
        <f>対抗戦!AN44</f>
        <v>0</v>
      </c>
      <c r="L21" s="92">
        <f>対抗戦!AO44</f>
        <v>0</v>
      </c>
      <c r="M21" s="93" t="str">
        <f>対抗戦!AP44</f>
        <v>0%</v>
      </c>
      <c r="N21" s="94">
        <f>対抗戦!AQ44</f>
        <v>0</v>
      </c>
      <c r="O21" s="130">
        <f>SUM(月例会!BC44+対抗戦!AR44)</f>
        <v>0</v>
      </c>
      <c r="P21" s="16">
        <f>公式戦!T41</f>
        <v>0</v>
      </c>
      <c r="Q21" s="87"/>
      <c r="R21" s="81"/>
    </row>
    <row r="22" spans="2:18" ht="27" customHeight="1">
      <c r="B22" s="41"/>
      <c r="C22" s="43"/>
      <c r="D22" s="90"/>
      <c r="E22" s="139">
        <f t="shared" si="3"/>
        <v>0</v>
      </c>
      <c r="F22" s="135">
        <f>月例会!AY45</f>
        <v>0</v>
      </c>
      <c r="G22" s="136">
        <f>月例会!AZ45</f>
        <v>0</v>
      </c>
      <c r="H22" s="136">
        <f>月例会!BA45</f>
        <v>0</v>
      </c>
      <c r="I22" s="137" t="str">
        <f>月例会!BB45</f>
        <v>0%</v>
      </c>
      <c r="J22" s="91">
        <f>対抗戦!AM45</f>
        <v>0</v>
      </c>
      <c r="K22" s="92">
        <f>対抗戦!AN45</f>
        <v>0</v>
      </c>
      <c r="L22" s="92">
        <f>対抗戦!AO45</f>
        <v>0</v>
      </c>
      <c r="M22" s="93" t="str">
        <f>対抗戦!AP45</f>
        <v>0%</v>
      </c>
      <c r="N22" s="94">
        <f>対抗戦!AQ45</f>
        <v>0</v>
      </c>
      <c r="O22" s="130">
        <f>SUM(月例会!BC45+対抗戦!AR45)</f>
        <v>0</v>
      </c>
      <c r="P22" s="16">
        <f>公式戦!T42</f>
        <v>0</v>
      </c>
      <c r="Q22" s="16"/>
      <c r="R22" s="85"/>
    </row>
    <row r="23" spans="2:18" ht="27" customHeight="1">
      <c r="B23" s="41"/>
      <c r="C23" s="43"/>
      <c r="D23" s="90"/>
      <c r="E23" s="139">
        <f t="shared" si="3"/>
        <v>0</v>
      </c>
      <c r="F23" s="135">
        <f>月例会!AY46</f>
        <v>0</v>
      </c>
      <c r="G23" s="136">
        <f>月例会!AZ46</f>
        <v>0</v>
      </c>
      <c r="H23" s="136">
        <f>月例会!BA46</f>
        <v>0</v>
      </c>
      <c r="I23" s="137" t="str">
        <f>月例会!BB46</f>
        <v>0%</v>
      </c>
      <c r="J23" s="91">
        <f>対抗戦!AM46</f>
        <v>0</v>
      </c>
      <c r="K23" s="92">
        <f>対抗戦!AN46</f>
        <v>0</v>
      </c>
      <c r="L23" s="92">
        <f>対抗戦!AO46</f>
        <v>0</v>
      </c>
      <c r="M23" s="93" t="str">
        <f>対抗戦!AP46</f>
        <v>0%</v>
      </c>
      <c r="N23" s="94">
        <f>対抗戦!AQ46</f>
        <v>0</v>
      </c>
      <c r="O23" s="130">
        <f>SUM(月例会!BC46+対抗戦!AR46)</f>
        <v>0</v>
      </c>
      <c r="P23" s="16">
        <f>公式戦!T43</f>
        <v>0</v>
      </c>
      <c r="Q23" s="16"/>
      <c r="R23" s="81"/>
    </row>
    <row r="24" spans="2:18" ht="27" customHeight="1">
      <c r="B24" s="41"/>
      <c r="C24" s="43"/>
      <c r="D24" s="80"/>
      <c r="E24" s="139">
        <f t="shared" si="3"/>
        <v>0</v>
      </c>
      <c r="F24" s="135">
        <f>月例会!AY47</f>
        <v>0</v>
      </c>
      <c r="G24" s="136">
        <f>月例会!AZ47</f>
        <v>0</v>
      </c>
      <c r="H24" s="136">
        <f>月例会!BA47</f>
        <v>0</v>
      </c>
      <c r="I24" s="137" t="str">
        <f>月例会!BB47</f>
        <v>0%</v>
      </c>
      <c r="J24" s="91">
        <f>対抗戦!AM47</f>
        <v>0</v>
      </c>
      <c r="K24" s="92">
        <f>対抗戦!AN47</f>
        <v>0</v>
      </c>
      <c r="L24" s="92">
        <f>対抗戦!AO47</f>
        <v>0</v>
      </c>
      <c r="M24" s="93" t="str">
        <f>対抗戦!AP47</f>
        <v>0%</v>
      </c>
      <c r="N24" s="94">
        <f>対抗戦!AQ47</f>
        <v>0</v>
      </c>
      <c r="O24" s="130">
        <f>SUM(月例会!BC47+対抗戦!AR47)</f>
        <v>0</v>
      </c>
      <c r="P24" s="16">
        <f>公式戦!T44</f>
        <v>0</v>
      </c>
      <c r="Q24" s="16"/>
      <c r="R24" s="85"/>
    </row>
    <row r="25" spans="2:18" ht="27" customHeight="1">
      <c r="B25" s="41"/>
      <c r="C25" s="43"/>
      <c r="D25" s="80"/>
      <c r="E25" s="139">
        <f t="shared" si="3"/>
        <v>0</v>
      </c>
      <c r="F25" s="135">
        <f>月例会!AY48</f>
        <v>0</v>
      </c>
      <c r="G25" s="136">
        <f>月例会!AZ48</f>
        <v>0</v>
      </c>
      <c r="H25" s="136">
        <f>月例会!BA48</f>
        <v>0</v>
      </c>
      <c r="I25" s="137" t="str">
        <f>月例会!BB48</f>
        <v>0%</v>
      </c>
      <c r="J25" s="147">
        <f>対抗戦!AM48</f>
        <v>0</v>
      </c>
      <c r="K25" s="148">
        <f>対抗戦!AN48</f>
        <v>0</v>
      </c>
      <c r="L25" s="148">
        <f>対抗戦!AO48</f>
        <v>0</v>
      </c>
      <c r="M25" s="149" t="str">
        <f>対抗戦!AP48</f>
        <v>0%</v>
      </c>
      <c r="N25" s="150">
        <f>対抗戦!AQ48</f>
        <v>0</v>
      </c>
      <c r="O25" s="130">
        <f>SUM(月例会!BC48+対抗戦!AR48)</f>
        <v>0</v>
      </c>
      <c r="P25" s="16">
        <f>公式戦!T45</f>
        <v>0</v>
      </c>
      <c r="Q25" s="16"/>
      <c r="R25" s="85"/>
    </row>
    <row r="26" spans="2:18" ht="27" customHeight="1">
      <c r="B26" s="272" t="s">
        <v>72</v>
      </c>
      <c r="C26" s="272"/>
      <c r="D26" s="272"/>
      <c r="E26" s="272"/>
      <c r="F26" s="272"/>
      <c r="G26" s="272"/>
      <c r="H26" s="272"/>
      <c r="I26" s="272"/>
      <c r="J26" s="272"/>
      <c r="K26" s="272"/>
      <c r="L26" s="272"/>
      <c r="M26" s="272"/>
      <c r="N26" s="272"/>
      <c r="O26" s="272"/>
      <c r="P26" s="272"/>
      <c r="Q26" s="272"/>
      <c r="R26" s="84"/>
    </row>
  </sheetData>
  <sortState ref="B1:P21">
    <sortCondition descending="1" ref="E5:E20"/>
  </sortState>
  <mergeCells count="17">
    <mergeCell ref="B1:Q1"/>
    <mergeCell ref="B26:Q26"/>
    <mergeCell ref="C2:D4"/>
    <mergeCell ref="J2:N2"/>
    <mergeCell ref="N3:N4"/>
    <mergeCell ref="P2:P4"/>
    <mergeCell ref="Q2:Q4"/>
    <mergeCell ref="M3:M4"/>
    <mergeCell ref="B2:B4"/>
    <mergeCell ref="J3:J4"/>
    <mergeCell ref="F2:I2"/>
    <mergeCell ref="G3:H3"/>
    <mergeCell ref="K3:L3"/>
    <mergeCell ref="O2:O4"/>
    <mergeCell ref="E2:E4"/>
    <mergeCell ref="F3:F4"/>
    <mergeCell ref="I3:I4"/>
  </mergeCells>
  <phoneticPr fontId="1"/>
  <conditionalFormatting sqref="M5:M25 I5:I25">
    <cfRule type="cellIs" dxfId="1" priority="3" operator="between">
      <formula>0.8</formula>
      <formula>1</formula>
    </cfRule>
    <cfRule type="cellIs" dxfId="0" priority="4" operator="between">
      <formula>0.6</formula>
      <formula>0.8</formula>
    </cfRule>
  </conditionalFormatting>
  <pageMargins left="0.11811023622047245" right="0.11811023622047245" top="0.74803149606299213" bottom="0.74803149606299213" header="0.31496062992125984" footer="0.31496062992125984"/>
  <pageSetup paperSize="9" scale="70" orientation="landscape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月例会</vt:lpstr>
      <vt:lpstr>対抗戦</vt:lpstr>
      <vt:lpstr>公式戦</vt:lpstr>
      <vt:lpstr>ランキング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reinin</dc:creator>
  <cp:lastModifiedBy>reinin</cp:lastModifiedBy>
  <cp:lastPrinted>2017-12-03T08:55:14Z</cp:lastPrinted>
  <dcterms:created xsi:type="dcterms:W3CDTF">2013-01-23T02:38:19Z</dcterms:created>
  <dcterms:modified xsi:type="dcterms:W3CDTF">2019-05-26T13:35:20Z</dcterms:modified>
</cp:coreProperties>
</file>